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9"/>
  <workbookPr/>
  <mc:AlternateContent xmlns:mc="http://schemas.openxmlformats.org/markup-compatibility/2006">
    <mc:Choice Requires="x15">
      <x15ac:absPath xmlns:x15ac="http://schemas.microsoft.com/office/spreadsheetml/2010/11/ac" url="C:\Users\compras\Documents\1. COORDINACIÓN B Y S\10. PROCESOS CONTRACTUALES\CAPS - SUBA\EVALUACIONES DEFINITIVAS 21-12-20\"/>
    </mc:Choice>
  </mc:AlternateContent>
  <xr:revisionPtr revIDLastSave="0" documentId="13_ncr:1_{213E1355-E54D-4FB3-9EF5-30783F5CCCA6}" xr6:coauthVersionLast="36" xr6:coauthVersionMax="46" xr10:uidLastSave="{00000000-0000-0000-0000-000000000000}"/>
  <bookViews>
    <workbookView xWindow="0" yWindow="0" windowWidth="27570" windowHeight="11895" xr2:uid="{00000000-000D-0000-FFFF-FFFF00000000}"/>
  </bookViews>
  <sheets>
    <sheet name="6.4 Exp. habilitante" sheetId="12" r:id="rId1"/>
    <sheet name="6.4.2 Equipo Minimo de Trabajo" sheetId="13" r:id="rId2"/>
    <sheet name="7.1 Factor Economico" sheetId="15" r:id="rId3"/>
    <sheet name="7.2.1 Personal Adicional" sheetId="16" r:id="rId4"/>
    <sheet name="7.2.2 Cuadrillas Adicionales" sheetId="17" r:id="rId5"/>
    <sheet name="7.3 Apoyo Industria Nacional" sheetId="18" r:id="rId6"/>
    <sheet name="7.3 Discapacidad" sheetId="19" r:id="rId7"/>
    <sheet name="Anexo 7 Capacidad Residual" sheetId="14" r:id="rId8"/>
  </sheets>
  <definedNames>
    <definedName name="ac">#REF!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5" i="15" l="1"/>
  <c r="C14" i="15" s="1"/>
  <c r="C16" i="15" s="1"/>
  <c r="C19" i="15" l="1"/>
  <c r="D24" i="15" s="1"/>
  <c r="Q7" i="12" l="1"/>
  <c r="R7" i="12" s="1"/>
  <c r="F4" i="12"/>
  <c r="U7" i="12" l="1"/>
  <c r="V7" i="12" s="1"/>
  <c r="S7" i="12"/>
  <c r="U6" i="12"/>
  <c r="V6" i="12" s="1"/>
  <c r="Q6" i="12"/>
  <c r="R6" i="12" s="1"/>
  <c r="S6" i="12" s="1"/>
  <c r="U4" i="12"/>
  <c r="V4" i="12" s="1"/>
  <c r="Q4" i="12"/>
  <c r="R4" i="12" s="1"/>
  <c r="Z5" i="12" l="1"/>
  <c r="X5" i="12"/>
  <c r="S4" i="12"/>
  <c r="Y5" i="12" s="1"/>
  <c r="A4" i="12"/>
  <c r="E8" i="12" l="1"/>
  <c r="F8" i="12"/>
</calcChain>
</file>

<file path=xl/sharedStrings.xml><?xml version="1.0" encoding="utf-8"?>
<sst xmlns="http://schemas.openxmlformats.org/spreadsheetml/2006/main" count="388" uniqueCount="214">
  <si>
    <t>NO APLICA</t>
  </si>
  <si>
    <t>No. PROPONENTE</t>
  </si>
  <si>
    <t>NOMBRE DEL PROPONENTE</t>
  </si>
  <si>
    <t>INTEGRANTES DEL PROPONENTE SI ES UT CONSORCIO U OTRO</t>
  </si>
  <si>
    <t>% DE PARTICIPACIÓN</t>
  </si>
  <si>
    <t>CERTIFICACIÓN NÚMERO</t>
  </si>
  <si>
    <t>IDENTIFICACIÓN DEL CONTRATO</t>
  </si>
  <si>
    <t xml:space="preserve">EMPRESA QUE APORTA LA EXPERIENCIA </t>
  </si>
  <si>
    <t xml:space="preserve">VERIFICACIÓN OBJETO SIMILAR </t>
  </si>
  <si>
    <t>FECHA INICIO</t>
  </si>
  <si>
    <t>Cumple</t>
  </si>
  <si>
    <t>No.  PROPONENTE</t>
  </si>
  <si>
    <t>PUNTAJE</t>
  </si>
  <si>
    <t xml:space="preserve">FECHA TERMINACIÓN </t>
  </si>
  <si>
    <t>VERIFICACIÓN CUMPLIMIENTO CONTRATOS EJECUTADOS Y TERMINADOS A LA FECHA DE CIERRE</t>
  </si>
  <si>
    <t>VERIFICACIÓN EXPERIENCIA RUP</t>
  </si>
  <si>
    <t>DIRECTOR DE OBRA</t>
  </si>
  <si>
    <t>EXPERIENCIA ESPECIFICA DIRECTOR DE OBRA</t>
  </si>
  <si>
    <t>Empresa o entidad contratante, teléfono y nombre de la persona que expide la certificación. (Representante legal o la persona debidamente autorizada para el efecto).</t>
  </si>
  <si>
    <t>Nombre del contratista a quien se le expide la certificación</t>
  </si>
  <si>
    <t>Número del contrato Y Objeto del contrato.</t>
  </si>
  <si>
    <t xml:space="preserve">fecha de inicio </t>
  </si>
  <si>
    <t xml:space="preserve">fecha de terminación </t>
  </si>
  <si>
    <t>Valor total ejecutado del contrato</t>
  </si>
  <si>
    <t>Relación de actividades ejecutadas</t>
  </si>
  <si>
    <t>Área intervenida cubierta en M2.</t>
  </si>
  <si>
    <t>Autorización del profesional correspondiente para presentar su hoja de vida.</t>
  </si>
  <si>
    <t>Fotocopia de la cédula de ciudadanía</t>
  </si>
  <si>
    <t>Fotocopia del título o acta de grado</t>
  </si>
  <si>
    <t>Fotocopia de la matrícula profesional o tarjeta profesional.</t>
  </si>
  <si>
    <t>Certificación COPNIA o CPNAA según el caso.</t>
  </si>
  <si>
    <t>ARQUITECTO O INGENIERO CIVIL CON MATRICULA PROFESIONAL VIGENTE.</t>
  </si>
  <si>
    <t>EXPERIENCIA ESPECIFICA RESIDENTE DE OBRA</t>
  </si>
  <si>
    <t>RESIDENTE DE OBRA</t>
  </si>
  <si>
    <t>CONSORCIO G Y G - PA CAPS SUBA</t>
  </si>
  <si>
    <t>G Y G CONSTRUCCIONES SAS</t>
  </si>
  <si>
    <t>PROFESIONALES ASOCIADOS LTDA</t>
  </si>
  <si>
    <t>AREA CUBIERTA EN M2</t>
  </si>
  <si>
    <t>AREA CUBIERTA EN M2 POR SU PORCENTAJE DE PARTICIPACIÓN Consorcio GyG - PA  CAPS Suba</t>
  </si>
  <si>
    <t xml:space="preserve">RELACIÓN DE ACTIVIDADES EJECUTADAS
Por lo menos uno de los contratos relacionados, o a través de la sumatoria de todos, deberá soportar la ejecución de obras de cimentaciones, estructuras, mampostería, muros livianos, cielos rasos, red contraincendios, red eléctrica, red hidráulica, red sanitaria, sistema de ventilación, red de gases medicinales, cableado estructurado, voz y datos y acabados. </t>
  </si>
  <si>
    <t>Cumple
folio 51 RUP</t>
  </si>
  <si>
    <t>Cumple 
Folio 52 RUP</t>
  </si>
  <si>
    <t>Cumple 
folio 56 RUP</t>
  </si>
  <si>
    <t>Cumple
folio 57 RUP</t>
  </si>
  <si>
    <t>GyG Construcciones SAS</t>
  </si>
  <si>
    <t>VALOR DEL CONTRATO EN PESOS COLOMBIANOS EJECUTADO</t>
  </si>
  <si>
    <t>Al menos uno de los contratos demuestre la ejecución en Edificaciones Hospitalarias o Instituciones Prestadoras de Servicios de Salud.</t>
  </si>
  <si>
    <t>Cumple
folio 137 RUP</t>
  </si>
  <si>
    <t>Cumple
folio 138 RUP</t>
  </si>
  <si>
    <t>PRESUPUESTO 
OFICIAL</t>
  </si>
  <si>
    <t>NOMBRE PROFESIONAL</t>
  </si>
  <si>
    <t>AIXA MILENA BLANCO  PATERNINBA</t>
  </si>
  <si>
    <t>CUMPLE 
C.C. 22.519.608</t>
  </si>
  <si>
    <t>CUMPLE</t>
  </si>
  <si>
    <t>Con experiencia profesional general igual o superior a ocho (8) años, contados a partir de la fecha de expedición de la tarjeta profesional y hasta la fecha de cierre del presente proceso de selección</t>
  </si>
  <si>
    <t>Matricula profesional vigente Expedida 30 de Junio de 2020
CUMPLE</t>
  </si>
  <si>
    <t>INGENIERO CIVIL
CUMPLE</t>
  </si>
  <si>
    <t>Posgrado en cualquiera de las siguientes disciplinas: gerencia de proyectos, o relacionados con arquitectura, ingeniería civil o administración</t>
  </si>
  <si>
    <t>Especialista en Gerencia de Proyectos 
Universidad Piloto de Colombia
Fecha de grado 3 de mayo de 2013
CUMPLE</t>
  </si>
  <si>
    <t>Debe acreditar experiencia específica certificada en la dirección o coordinación o supervisión de obras de construcción y/o ampliación y/o adecuación y/o reordenamiento de edificaciones hospitalarias, clínicas y/o instituciones prestadora de servicios de salud</t>
  </si>
  <si>
    <t xml:space="preserve">Empresa o entidad contratante, teléfono y nombre de la persona que expide la certificación. (Representante legal o la persona debidamente autorizada para el efecto).
</t>
  </si>
  <si>
    <t>6259 M2</t>
  </si>
  <si>
    <t>DIEGO JAVIER LOPERO YEPES</t>
  </si>
  <si>
    <t>ARQUITECTO
CUMPLE</t>
  </si>
  <si>
    <t>Posgrado</t>
  </si>
  <si>
    <t>N.A.</t>
  </si>
  <si>
    <t>Con experiencia profesional general igual o superior a cinco (5) años a partir de la fecha de expedición de la tarjeta profesional y hasta la fecha de cierre del presente proceso de selección.</t>
  </si>
  <si>
    <t>Debe acreditar experiencia específica certificada como residente de obra, en la construcción o ampliación o adecuación o reforzamiento estructural de edificaciones hospitalarias, clínicas y/o instituciones prestadoras de servicios de salud</t>
  </si>
  <si>
    <t>CUMPLE
C.C. 94.448.503</t>
  </si>
  <si>
    <t>Universidad del Valle
Arquitecto
24-03-2000
CUMPLE</t>
  </si>
  <si>
    <t>Matricula profesional vigente Expedida 6 de Octubre 2020
CUMPLE</t>
  </si>
  <si>
    <t>Consorcio Nueva Era Hospitalaria de Nariño</t>
  </si>
  <si>
    <t>6200 M2</t>
  </si>
  <si>
    <t xml:space="preserve">VALOR OFERTA ECONOMICA </t>
  </si>
  <si>
    <t>ANEXO 10</t>
  </si>
  <si>
    <t>ANEXO 11</t>
  </si>
  <si>
    <t>VALOR TOTAL</t>
  </si>
  <si>
    <t>7.2.1. PERSONAL PROFESIONAL ADICIONAL AL MINIMO REQUERIDO</t>
  </si>
  <si>
    <t>PROFESIONAL - PERFIL 1 - : Con formación y experiencia en un proyecto en redes de gases medicinales</t>
  </si>
  <si>
    <t>LUIS FERNANDO ENRIQUEZ GOMEZ</t>
  </si>
  <si>
    <t>Experiencia en proyectos en redes de gases medicinales</t>
  </si>
  <si>
    <t xml:space="preserve">CONSORCIO MALAY
Yadira Saavedra - Directora Administrativa y Financiera
Cll. 127 C No 4-16 Of. 104 -106 PBX 5225475 Bogotá
</t>
  </si>
  <si>
    <t xml:space="preserve">LUIS FERNANDO ENRIQUEZ GOMEZ </t>
  </si>
  <si>
    <t>22810,80 M2</t>
  </si>
  <si>
    <t>CUMPLE 
C.C. 98.380.688</t>
  </si>
  <si>
    <t>Matricula profesional vigente Expedida 24 de Nov 2020
CUMPLE</t>
  </si>
  <si>
    <t xml:space="preserve">PROFESIONAL - PERFIL 2: Con formación y experiencia en un proyecto en cableado estructurado </t>
  </si>
  <si>
    <t>HECTOR JAVIER GUTIERREZ BALLONA</t>
  </si>
  <si>
    <t>Experiencia en proyectos en cableado estructurado</t>
  </si>
  <si>
    <t>CUMPLE
C.C. 80.122.216</t>
  </si>
  <si>
    <t>Universidad Nacional de Colombia
Ingeniero Electricista
17-06-2010
CUMPLE</t>
  </si>
  <si>
    <t>Matricula profesional vigente Expedida 24 de Agosto de 2020
CUMPLE</t>
  </si>
  <si>
    <t>DESCRIPCIÓN</t>
  </si>
  <si>
    <t>CANTIDAD</t>
  </si>
  <si>
    <t>PERFIL PROFESIONAL</t>
  </si>
  <si>
    <t xml:space="preserve">Profesional: </t>
  </si>
  <si>
    <t>Perfil 1: Con formación y experiencia en un proyecto en redes de gases medicinales</t>
  </si>
  <si>
    <t xml:space="preserve">Perfil 2: Con formación y experiencia en un proyecto en cableado estructurado </t>
  </si>
  <si>
    <t>Nota: El proponente deberá ofertar los dos perfiles con el fin de obtener los 14 puntos de lo contrario no se asignará puntaje</t>
  </si>
  <si>
    <t>Profesional</t>
  </si>
  <si>
    <t xml:space="preserve">Ingeniero o Arquitecto con experiencia como Residente de Obra </t>
  </si>
  <si>
    <t>Tecnólogo - Técnico</t>
  </si>
  <si>
    <t>En áreas afines a la ingeniería civil o arquitectura tales (Eléctrico, Hidráulico, Ventilación, Sanitarias entre otros)</t>
  </si>
  <si>
    <t>PROPONENTE</t>
  </si>
  <si>
    <t>PUNTAJE OBTENIDO</t>
  </si>
  <si>
    <t>ITEM</t>
  </si>
  <si>
    <t>1 Cuadrilla</t>
  </si>
  <si>
    <t>3 Cuadrillas</t>
  </si>
  <si>
    <t>2 Cuadrillas</t>
  </si>
  <si>
    <t>Cuadrillas ofertadas</t>
  </si>
  <si>
    <t>Puntaje Obtenido</t>
  </si>
  <si>
    <t>7.3. APOYO A LA INDUSTRIA NACIONAL</t>
  </si>
  <si>
    <t>CRITERIO SEGÚN LEY 816 DE 2003</t>
  </si>
  <si>
    <t>PUNTAJE MÁXIMO</t>
  </si>
  <si>
    <t>Ofertas de origen nacional</t>
  </si>
  <si>
    <t>10 PUNTOS</t>
  </si>
  <si>
    <t xml:space="preserve">Incentivo a la incorporación de componente nacional </t>
  </si>
  <si>
    <t>Hasta 5 PUNTOS</t>
  </si>
  <si>
    <t>Presenta Certificado de existencia y representación legal, empresa inscrita el 1 de diciembre de 1993, con domicilio principal en Fosca Cundinamarca y representada legalmente por Carlos Eduardo Esquivia Escobar con CC 1016025781</t>
  </si>
  <si>
    <t>CUMPLE - Aporta el 75% de la experiencia habilitante</t>
  </si>
  <si>
    <t>Si la oferta es presentada por un consorcio, unión temporal, se tendrá en cuenta la planta de personal del integrante del proponente plural que aporte como mínimo el cuarenta por ciento (40%) de la experiencia  requerida para la respectiva contratación.</t>
  </si>
  <si>
    <t>1.- La persona natural, el representante legal de la persona jurídica o el revisor fiscal, según corresponda, certificará el número total de trabajadores vinculados a la planta de personal del proponente o sus integrantes a la fecha de cierre del proceso de selección.</t>
  </si>
  <si>
    <t>2. Acreditar el número mínimo de personas con discapacidad en su planta de personal, de conformidad con lo señalado en el certificado expedido por el Ministerio de Trabajo, el cual deberá estar vigente a la fecha de cierre del proceso de selección.</t>
  </si>
  <si>
    <t>1 PUNTO</t>
  </si>
  <si>
    <t>OBSERVACIONES</t>
  </si>
  <si>
    <t>EXPERIENCIA REQUERIDA POR PROPONENTE EXPRESADA EN SMMLV 2020</t>
  </si>
  <si>
    <t>OBJETO DEL CONTRATO</t>
  </si>
  <si>
    <t xml:space="preserve">CTO: 07-6-20114-2013
</t>
  </si>
  <si>
    <t xml:space="preserve">CTO 069 de 2015
</t>
  </si>
  <si>
    <t xml:space="preserve">CTO 1553 de 2015
</t>
  </si>
  <si>
    <t>SUMATORIA VALOR DE LOS CONTRATOS CERTIFICADOS POR EL PROPONENTE</t>
  </si>
  <si>
    <t>SUMATORIA AREAS DE LOS CONTRATOS CERTIFICADOS POR EL PROPONENTE</t>
  </si>
  <si>
    <t>ESTADO FINAL</t>
  </si>
  <si>
    <t>HABILITADO</t>
  </si>
  <si>
    <t xml:space="preserve"> 6.4.2 EQUIPO MÍNIMO DE TRABAJO HABILITANTE</t>
  </si>
  <si>
    <t>Recepción, control y citas, archivo y estadística, salas de espera, terapias, administración, servicios generales, parqueaderos, acceso, consulta externa, imágenes diagnosticas, urgencias, salas de observación, áreas de apoyo, laboratorios, ginecobstetricia, cirugía, central de esterilización, hospitalización pediatría, hospitalización adultos, hospitalización aislados, enfermería, farmacias y unidad integral de rehabilitación. Estudios y Diseño de obras de urbanismo y espacio público.</t>
  </si>
  <si>
    <t>Consorcio policlínicas 
GyG Construcciones SAS 20%</t>
  </si>
  <si>
    <t>Construcción de ESE Hospital Divino Niño del Municipio de Tumaco departamento de Nariño</t>
  </si>
  <si>
    <t>Consorcio Nueva era Hospitalaria de Nariño
GyG Construcción SAS 80%</t>
  </si>
  <si>
    <t>Realizar obras de ampliación y adecuación del complejo de agroindustria fase 2 del Centro de Formación agroindustrial  La angostura del SENA regional Huila</t>
  </si>
  <si>
    <t>La certificación no describe las actividades ejecutadas, sin embargo anexa el acta de entrega y recibo final del contrato certificado, donde aparece el detalle de actividades ejecutadas, no se encontró gases medicinales y ventilación mecánico</t>
  </si>
  <si>
    <t>VALOR A TENER EN CUENTA PESOS COLOMBIANOS
por % de participación Certificación Consorcio aportado</t>
  </si>
  <si>
    <t>VALOR A TENER EN CUENTA PESOS COLOMBIANOS
por % de participación Consorcio GyG - PA CAPS Suba</t>
  </si>
  <si>
    <t>VALOR EXPRESADO EN SMMLV
Fecha de terminación</t>
  </si>
  <si>
    <t>AREA CUBIERTA EN M2 POR SU PORCENTAJE DE PARTICIPACIÓN Certificación Consorcio aportada</t>
  </si>
  <si>
    <t>Estudios técnicos, diseños, licencias, permisos y construcción de la clínica de segundo nivel con internación en la ciudad de Neiva, Huila, por el sistema llave en mano, a precio global y plazo fijo</t>
  </si>
  <si>
    <t>En máximo dos (2) contratos cuya sumatoria de las áreas de construcción cubierta sea igual o superior a 5000 M2</t>
  </si>
  <si>
    <t>Fecha de Expedición Matricula profesional 18-12-2003
CUMPLE</t>
  </si>
  <si>
    <t>CONSORCIO POLICLINICAS 
Directora de obra del proyecto Estudios técnicos, diseños, licencias, permisos y construcción de la clínica de segundo nivel con internación en la ciudad de Neiva Huila, por el sistema llave en mano…….</t>
  </si>
  <si>
    <t>CONSORCIO POLICLINICAS
CHRISTIAN RICARDO QUEVEDO - Director Administrativo Consorcio Policlínicas
CARRERA 13 No. 90-36 OFICINA 402 BOGOTA 
Tel: 6112840</t>
  </si>
  <si>
    <t>07-620114-2013 de 2013
Estudios técnicos, diseños, licencias, permisos y construcción de la clínica de segundo nivel con internación en la ciudad de Neiva Huila, por el sistema llave en mano…….</t>
  </si>
  <si>
    <t>Director de obra 
La certificación no describe la relación de actividades ejecutadas, sin embargo el proponente anexa certificación para la experiencia habilitante de este mismo contrato donde aparecen las actividades ejecutadas
CUMPLE</t>
  </si>
  <si>
    <t>Corporación Universitaria de la Costa CUC
Ingeniera Civil 
29-08-2003
CUMPLE</t>
  </si>
  <si>
    <t>Matricula No 
08202102569ATL
Expedición 18-12-2003</t>
  </si>
  <si>
    <t>En máximo dos (2) contratos cuya sumatoria de las áreas de construcción cubierta sea igual o superior a 2694 M2</t>
  </si>
  <si>
    <t>Fecha de Expedición Matricula profesional 28-08-2000
CUMPLE</t>
  </si>
  <si>
    <t>CONSORCIO NUEVA ERA
Residente de obra en la construcción de la ESE Divino Niño</t>
  </si>
  <si>
    <t xml:space="preserve">Consorcio Nueva Era Hospitalaria de Nariño
Expide: José Mari Sarmiento Meola
Directora Administrativa </t>
  </si>
  <si>
    <t>CONTRATO 069/2015
Construcción de la ESE Divino Niño, en el municipio de Tumaco - Departamento de Nariño</t>
  </si>
  <si>
    <t>Residente de obra 
La certificación no describe la relación de actividades ejecutadas, sin embargo el proponente anexa certificación para la experiencia habilitante de este mismo contrato donde aparecen las actividades ejecutadas
CUMPLE</t>
  </si>
  <si>
    <t>Matricula No 
A76112000-94448503
Expedición 28-08-2000</t>
  </si>
  <si>
    <t>Estudios técnicos, diseños, licencias, permisos y construcción de la clínica de segundo nivel con internación en la ciudad de Neiva Huila por el sistema llave en mano a precio global y plazo.</t>
  </si>
  <si>
    <t>Consorcio Policlínicas
Expide: Christian Ricardo Quevedo Bernal
Director Administrativo
Cra. 13 No. 90-36 Ofc 402 Bogotá – PBX. (571) 611-2840</t>
  </si>
  <si>
    <t>La certificación no describe la relación de actividades ejecutadas, sin embargo el proponente anexa certificación para la experiencia habilitante de este mismo contrato donde aparecen las actividades ejecutadas
CUMPLE</t>
  </si>
  <si>
    <t>Matricula No 
CN 205-71295
Expedición 06-08-2010</t>
  </si>
  <si>
    <t>Formación en redes de gases medicinales</t>
  </si>
  <si>
    <t>NO CUMPLE
No presenta certificación de la formación en redes de gases medicinales</t>
  </si>
  <si>
    <t>CONSORCIO MALAY
Ingeniero profesional en redes de gases medicinales  ....Clínica regional de occidente de la policía nacional en la ciudad de Cali.</t>
  </si>
  <si>
    <t>CTO 057-3-2010
Elaboración de los diseños, estudios técnicos, ………. Y construcción de la primera etapa arrojada por los estudios técnicos de la Clínica Regional de Occidente de la Policía….</t>
  </si>
  <si>
    <t>Corporación Universitaria autónoma de Occidente
Ingeniero Mecánico 
5-07-1997
CUMPLE</t>
  </si>
  <si>
    <t>Matricula No 
CN 230-28904
Expedición 29-05-1998</t>
  </si>
  <si>
    <t>Formación en cableado estructurado</t>
  </si>
  <si>
    <t>NO CUMPLE
No presenta certificación de la formación en cableado estructurado</t>
  </si>
  <si>
    <t>CONSORCIO POLICLINICAS
Ingeniero electricista profesional en cableado estructurado, en el proyecto de Estudios técnicos, diseños, licencias, permisos y construcción de la clínica de segundo nivel con internación en la ciudad de Neiva Huila por el sistema llave en mano a precio global y plazo.</t>
  </si>
  <si>
    <t>Cuadrillas Solicitadas</t>
  </si>
  <si>
    <t>Puntaje a Otorgar</t>
  </si>
  <si>
    <t>Certificación</t>
  </si>
  <si>
    <t>7.2.2. CUADRILLAS ADICIONALES PARA TRABAJO NOCTURNO</t>
  </si>
  <si>
    <t>Nombre Profesional</t>
  </si>
  <si>
    <t>Nombre del Proponente</t>
  </si>
  <si>
    <t>No.  Proponente</t>
  </si>
  <si>
    <t>Experiencia Especifica en cableado estructurado</t>
  </si>
  <si>
    <t>Experiencia Especifica en redes de Gases medicinales</t>
  </si>
  <si>
    <t>Ingeniero Mecánico</t>
  </si>
  <si>
    <t>Ingeniero Electricista
CUMPLE</t>
  </si>
  <si>
    <t>Presenta Certificado de existencia y representación legal, empresa inscrita el 17 de febrero de 2017, con domicilio principal en Bogotá D.C. y representada legalmente por Carlos Pascual Neira Rivera con CC 1026254265</t>
  </si>
  <si>
    <t>7.3 FACTOR APOYO PERSONAL CON DISCAPACIDAD</t>
  </si>
  <si>
    <t>Presenta certificación con fecha de expedición 27 de noviembre de 2020, firmada por el representante legal y revisor fiscal de G Y G Construcciones, con su planta de personal y personal en condición de discapacidad que actualmente tiene esta empresa.</t>
  </si>
  <si>
    <t>Presenta certificado de vinculación de trabajadores con discapacidad emitido por  COORDINADORA DEL GRUPO DE ATENCIÓN AL CIUDADANO Y TRÁMITES DE LA DIRECCION TERRITORIAL DE CUNDIINAMARCA del Ministerio del Trabajo
Numero de Trabajadores: 5 personas
Numero de trabajadores con discapacidad: 1 
Fecha de expedición 28 de Diciembre de 2020
Vigencia: 6 Meses</t>
  </si>
  <si>
    <t>NO CUMPLE</t>
  </si>
  <si>
    <t xml:space="preserve">SELECCIÓN FACTOR ECONOMICO </t>
  </si>
  <si>
    <t>TRM DIA HABIL ANTERIOR A LA FECHA PREVISTA A LA PUBLICACION DEL INFORME PRELIMINAR DE EVALUACION</t>
  </si>
  <si>
    <t>4 DE DICIEMBRE DE 2020</t>
  </si>
  <si>
    <t>MEDIA ARITMETICA ALTA</t>
  </si>
  <si>
    <t>PUNTAJE OTORGADO</t>
  </si>
  <si>
    <t xml:space="preserve">LA SUMATORIA DEBE SER IGUAL O SUPERIOR AL 100% DEL PRESUPUESTO OFICIAL EXPRESADO EN SMMLV (6.100,98 SMMLV)
• La sumatoria de las áreas cubiertas debe ser igual o superior a 1.5 veces el número de 1.795,84 M2 a intervenir. </t>
  </si>
  <si>
    <t>RODRIGO ALDANA</t>
  </si>
  <si>
    <t>JULIAN ARANA ROJAS</t>
  </si>
  <si>
    <t>INGENIERO DESARROLLO INSTITUCIONAL</t>
  </si>
  <si>
    <t>ARQUITECTO DESARROLLO INSTITUCIONAL</t>
  </si>
  <si>
    <t>MANUEL RINCON</t>
  </si>
  <si>
    <t>ALEXANDER RODRIGUEZ G</t>
  </si>
  <si>
    <t>EQUIPO EVALUADOR:</t>
  </si>
  <si>
    <t>VALOR 
SMMLV</t>
  </si>
  <si>
    <t>No presenta certificación de Formación</t>
  </si>
  <si>
    <t>6.4 REQUISITOS TÉCNICOS (HABILITADO/ NO HABILITADO)
EXPERIENCIA</t>
  </si>
  <si>
    <t>% PARTICIPACIÓN DEL CONTRATO ACREDITADO</t>
  </si>
  <si>
    <t>JULIÁN ARANA ROJAS</t>
  </si>
  <si>
    <t xml:space="preserve">SEGMENTO 72 FAMILIA 12 CLASE 14 SERVICIO DE CONSTRUCCIÓN DE HOSPITALES </t>
  </si>
  <si>
    <t>SEGMENTO 95 FAMILIA 12 CLASE 20 CLÍNICA</t>
  </si>
  <si>
    <t>DILIGENCIAMIENTO ANEXO N°9</t>
  </si>
  <si>
    <t xml:space="preserve">SEGMENTO 81 FAMILIA 10 CLASE 15  GESTIÓN DE CONSTRUCCIÓN DE EDIFICIOS </t>
  </si>
  <si>
    <t>ALEXANDER RODRÍGUEZ G</t>
  </si>
  <si>
    <t>7.1 FACTOR ECONOMICO (60 Puntos)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</si>
</sst>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 #,##0_-;_-* &quot;-&quot;_-;_-@_-"/>
    <numFmt numFmtId="164" formatCode="_-&quot;$&quot;* #,##0.00_-;\-&quot;$&quot;* #,##0.00_-;_-&quot;$&quot;* &quot;-&quot;??_-;_-@_-"/>
    <numFmt numFmtId="165" formatCode="&quot;$&quot;#,##0"/>
    <numFmt numFmtId="166" formatCode="_-* #,##0.00_-;\-* #,##0.00_-;_-* &quot;-&quot;_-;_-@_-"/>
    <numFmt numFmtId="167" formatCode="&quot;$&quot;#,##0.00"/>
    <numFmt numFmtId="168" formatCode="_-&quot;$&quot;* #,##0_-;\-&quot;$&quot;* #,##0_-;_-&quot;$&quot;* &quot;-&quot;??_-;_-@_-"/>
    <numFmt numFmtId="169" formatCode="#,##0_ ;\-#,##0\ "/>
  </numFmts>
  <fonts count="19"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1"/>
      <color theme="1"/>
      <name val="Calibri"/>
      <family val="2"/>
      <scheme val="minor"/>
    </font>
    <font>
      <b/>
      <sz val="10"/>
      <color theme="1"/>
      <name val="Century Gothic"/>
      <family val="2"/>
    </font>
    <font>
      <sz val="11"/>
      <color theme="1"/>
      <name val="Century Gothic"/>
      <family val="2"/>
    </font>
    <font>
      <b/>
      <sz val="14"/>
      <color theme="1"/>
      <name val="Century Gothic"/>
      <family val="2"/>
    </font>
    <font>
      <b/>
      <sz val="10"/>
      <color theme="1"/>
      <name val="Arial"/>
      <family val="2"/>
    </font>
    <font>
      <sz val="10"/>
      <color theme="5"/>
      <name val="Arial"/>
      <family val="2"/>
    </font>
    <font>
      <b/>
      <sz val="11"/>
      <color theme="1"/>
      <name val="Century Gothic"/>
      <family val="2"/>
    </font>
    <font>
      <b/>
      <sz val="11"/>
      <color theme="1"/>
      <name val="Calibri"/>
      <family val="2"/>
      <scheme val="minor"/>
    </font>
    <font>
      <sz val="11"/>
      <color theme="1"/>
      <name val="Arial"/>
      <family val="2"/>
    </font>
    <font>
      <b/>
      <sz val="26"/>
      <color theme="1"/>
      <name val="Calibri"/>
      <family val="2"/>
      <scheme val="minor"/>
    </font>
    <font>
      <b/>
      <sz val="20"/>
      <color theme="1"/>
      <name val="Century Gothic"/>
      <family val="2"/>
    </font>
    <font>
      <b/>
      <sz val="26"/>
      <color theme="1"/>
      <name val="Century Gothic"/>
      <family val="2"/>
    </font>
    <font>
      <b/>
      <sz val="12"/>
      <color theme="1"/>
      <name val="Calibri"/>
      <family val="2"/>
      <scheme val="minor"/>
    </font>
    <font>
      <b/>
      <sz val="18"/>
      <color theme="1"/>
      <name val="Calibri"/>
      <family val="2"/>
      <scheme val="minor"/>
    </font>
    <font>
      <b/>
      <sz val="20"/>
      <color theme="1"/>
      <name val="Calibri"/>
      <family val="2"/>
      <scheme val="minor"/>
    </font>
  </fonts>
  <fills count="7">
    <fill>
      <patternFill patternType="none"/>
    </fill>
    <fill>
      <patternFill patternType="gray125"/>
    </fill>
    <fill>
      <patternFill patternType="solid">
        <fgColor theme="5"/>
        <bgColor indexed="64"/>
      </patternFill>
    </fill>
    <fill>
      <patternFill patternType="solid">
        <fgColor theme="0" tint="-4.9989318521683403E-2"/>
        <bgColor indexed="64"/>
      </patternFill>
    </fill>
    <fill>
      <patternFill patternType="solid">
        <fgColor rgb="FFED7D31"/>
        <bgColor indexed="64"/>
      </patternFill>
    </fill>
    <fill>
      <patternFill patternType="solid">
        <fgColor theme="0" tint="-0.14999847407452621"/>
        <bgColor indexed="64"/>
      </patternFill>
    </fill>
    <fill>
      <patternFill patternType="solid">
        <fgColor theme="9" tint="0.39997558519241921"/>
        <bgColor indexed="64"/>
      </patternFill>
    </fill>
  </fills>
  <borders count="52">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double">
        <color indexed="64"/>
      </left>
      <right/>
      <top/>
      <bottom/>
      <diagonal/>
    </border>
    <border>
      <left style="double">
        <color indexed="64"/>
      </left>
      <right/>
      <top/>
      <bottom style="double">
        <color indexed="64"/>
      </bottom>
      <diagonal/>
    </border>
    <border>
      <left/>
      <right/>
      <top/>
      <bottom style="double">
        <color indexed="64"/>
      </bottom>
      <diagonal/>
    </border>
    <border>
      <left style="thin">
        <color indexed="64"/>
      </left>
      <right style="thin">
        <color indexed="64"/>
      </right>
      <top/>
      <bottom style="medium">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style="medium">
        <color indexed="64"/>
      </left>
      <right/>
      <top style="medium">
        <color indexed="64"/>
      </top>
      <bottom/>
      <diagonal/>
    </border>
    <border>
      <left/>
      <right/>
      <top style="medium">
        <color indexed="64"/>
      </top>
      <bottom/>
      <diagonal/>
    </border>
    <border>
      <left style="double">
        <color indexed="64"/>
      </left>
      <right style="thin">
        <color indexed="64"/>
      </right>
      <top/>
      <bottom/>
      <diagonal/>
    </border>
    <border>
      <left style="double">
        <color indexed="64"/>
      </left>
      <right style="thin">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top/>
      <bottom style="medium">
        <color rgb="FF000000"/>
      </bottom>
      <diagonal/>
    </border>
    <border>
      <left style="medium">
        <color rgb="FF000000"/>
      </left>
      <right style="medium">
        <color rgb="FF000000"/>
      </right>
      <top style="medium">
        <color rgb="FF000000"/>
      </top>
      <bottom/>
      <diagonal/>
    </border>
    <border>
      <left style="medium">
        <color indexed="64"/>
      </left>
      <right/>
      <top/>
      <bottom style="medium">
        <color indexed="64"/>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indexed="64"/>
      </right>
      <top style="medium">
        <color rgb="FF000000"/>
      </top>
      <bottom/>
      <diagonal/>
    </border>
    <border>
      <left style="medium">
        <color rgb="FF000000"/>
      </left>
      <right style="medium">
        <color indexed="64"/>
      </right>
      <top/>
      <bottom/>
      <diagonal/>
    </border>
    <border>
      <left style="medium">
        <color rgb="FF000000"/>
      </left>
      <right style="medium">
        <color indexed="64"/>
      </right>
      <top/>
      <bottom style="medium">
        <color rgb="FF000000"/>
      </bottom>
      <diagonal/>
    </border>
  </borders>
  <cellStyleXfs count="3">
    <xf numFmtId="0" fontId="0" fillId="0" borderId="0"/>
    <xf numFmtId="41" fontId="4" fillId="0" borderId="0" applyFont="0" applyFill="0" applyBorder="0" applyAlignment="0" applyProtection="0"/>
    <xf numFmtId="164" fontId="4" fillId="0" borderId="0" applyFont="0" applyFill="0" applyBorder="0" applyAlignment="0" applyProtection="0"/>
  </cellStyleXfs>
  <cellXfs count="222">
    <xf numFmtId="0" fontId="0" fillId="0" borderId="0" xfId="0"/>
    <xf numFmtId="0" fontId="6" fillId="0" borderId="0" xfId="0" applyFont="1" applyAlignment="1">
      <alignment vertical="center" wrapText="1"/>
    </xf>
    <xf numFmtId="0" fontId="3" fillId="0" borderId="0" xfId="0" applyFont="1" applyAlignment="1" applyProtection="1">
      <alignment horizontal="center" vertical="center" wrapText="1"/>
      <protection locked="0"/>
    </xf>
    <xf numFmtId="0" fontId="3" fillId="0" borderId="0" xfId="0" applyFont="1" applyAlignment="1" applyProtection="1">
      <alignment vertical="center" wrapText="1"/>
      <protection locked="0"/>
    </xf>
    <xf numFmtId="0" fontId="9" fillId="2" borderId="3" xfId="0" applyFont="1" applyFill="1" applyBorder="1" applyAlignment="1" applyProtection="1">
      <alignment vertical="center" wrapText="1"/>
      <protection locked="0"/>
    </xf>
    <xf numFmtId="0" fontId="9" fillId="4" borderId="3" xfId="0" applyFont="1" applyFill="1" applyBorder="1" applyAlignment="1" applyProtection="1">
      <alignment vertical="center" wrapText="1"/>
      <protection locked="0"/>
    </xf>
    <xf numFmtId="9" fontId="9" fillId="2" borderId="3" xfId="0" applyNumberFormat="1" applyFont="1" applyFill="1" applyBorder="1" applyAlignment="1" applyProtection="1">
      <alignment horizontal="center" vertical="center" wrapText="1"/>
      <protection locked="0"/>
    </xf>
    <xf numFmtId="165" fontId="9" fillId="2" borderId="3" xfId="0" applyNumberFormat="1" applyFont="1" applyFill="1" applyBorder="1" applyAlignment="1" applyProtection="1">
      <alignment vertical="center" wrapText="1"/>
      <protection locked="0"/>
    </xf>
    <xf numFmtId="166" fontId="9" fillId="2" borderId="3" xfId="1" applyNumberFormat="1" applyFont="1" applyFill="1" applyBorder="1" applyAlignment="1" applyProtection="1">
      <alignment horizontal="center" vertical="center" wrapText="1"/>
      <protection locked="0"/>
    </xf>
    <xf numFmtId="0" fontId="9" fillId="2" borderId="3" xfId="0" applyFont="1" applyFill="1" applyBorder="1" applyAlignment="1" applyProtection="1">
      <alignment horizontal="center" vertical="center" wrapText="1"/>
      <protection locked="0"/>
    </xf>
    <xf numFmtId="0" fontId="9" fillId="0" borderId="0" xfId="0" applyFont="1" applyAlignment="1" applyProtection="1">
      <alignment vertical="center" wrapText="1"/>
      <protection locked="0"/>
    </xf>
    <xf numFmtId="0" fontId="2" fillId="0" borderId="2" xfId="0" applyFont="1" applyBorder="1" applyAlignment="1" applyProtection="1">
      <alignment vertical="center" wrapText="1"/>
      <protection locked="0"/>
    </xf>
    <xf numFmtId="0" fontId="2" fillId="0" borderId="2" xfId="0" applyFont="1" applyBorder="1" applyAlignment="1" applyProtection="1">
      <alignment horizontal="center" vertical="center" wrapText="1"/>
      <protection locked="0"/>
    </xf>
    <xf numFmtId="0" fontId="2" fillId="0" borderId="0" xfId="0" applyFont="1" applyAlignment="1" applyProtection="1">
      <alignment vertical="center" wrapText="1"/>
      <protection locked="0"/>
    </xf>
    <xf numFmtId="0" fontId="2" fillId="0" borderId="0" xfId="0" applyFont="1" applyAlignment="1" applyProtection="1">
      <alignment horizontal="center" vertical="center" wrapText="1"/>
      <protection locked="0"/>
    </xf>
    <xf numFmtId="9" fontId="2" fillId="0" borderId="6" xfId="0" applyNumberFormat="1" applyFont="1" applyBorder="1" applyAlignment="1" applyProtection="1">
      <alignment horizontal="center" vertical="center" wrapText="1"/>
      <protection locked="0"/>
    </xf>
    <xf numFmtId="0" fontId="1" fillId="0" borderId="2" xfId="0" applyFont="1" applyBorder="1" applyAlignment="1" applyProtection="1">
      <alignment vertical="center" wrapText="1"/>
      <protection locked="0"/>
    </xf>
    <xf numFmtId="165" fontId="2" fillId="0" borderId="6" xfId="0" applyNumberFormat="1" applyFont="1" applyBorder="1" applyAlignment="1" applyProtection="1">
      <alignment vertical="center" wrapText="1"/>
      <protection hidden="1"/>
    </xf>
    <xf numFmtId="9" fontId="2" fillId="0" borderId="2" xfId="0" applyNumberFormat="1" applyFont="1" applyBorder="1" applyAlignment="1" applyProtection="1">
      <alignment horizontal="center" vertical="center" wrapText="1"/>
      <protection hidden="1"/>
    </xf>
    <xf numFmtId="165" fontId="2" fillId="0" borderId="2" xfId="0" applyNumberFormat="1" applyFont="1" applyBorder="1" applyAlignment="1" applyProtection="1">
      <alignment vertical="center" wrapText="1"/>
      <protection hidden="1"/>
    </xf>
    <xf numFmtId="0" fontId="9" fillId="2" borderId="3" xfId="0" applyFont="1" applyFill="1" applyBorder="1" applyAlignment="1" applyProtection="1">
      <alignment vertical="center" wrapText="1"/>
      <protection hidden="1"/>
    </xf>
    <xf numFmtId="0" fontId="9" fillId="2" borderId="3" xfId="0" applyFont="1" applyFill="1" applyBorder="1" applyAlignment="1" applyProtection="1">
      <alignment horizontal="center" vertical="center" wrapText="1"/>
      <protection hidden="1"/>
    </xf>
    <xf numFmtId="165" fontId="9" fillId="2" borderId="3" xfId="0" applyNumberFormat="1" applyFont="1" applyFill="1" applyBorder="1" applyAlignment="1" applyProtection="1">
      <alignment vertical="center" wrapText="1"/>
      <protection hidden="1"/>
    </xf>
    <xf numFmtId="0" fontId="1" fillId="0" borderId="6" xfId="0" applyFont="1" applyBorder="1" applyAlignment="1" applyProtection="1">
      <alignment vertical="center" wrapText="1"/>
      <protection hidden="1"/>
    </xf>
    <xf numFmtId="0" fontId="1" fillId="0" borderId="6" xfId="0" applyFont="1" applyBorder="1" applyAlignment="1" applyProtection="1">
      <alignment vertical="center" wrapText="1"/>
      <protection locked="0"/>
    </xf>
    <xf numFmtId="0" fontId="1" fillId="0" borderId="2" xfId="0" applyFont="1" applyBorder="1" applyAlignment="1" applyProtection="1">
      <alignment horizontal="center" vertical="center" wrapText="1"/>
      <protection hidden="1"/>
    </xf>
    <xf numFmtId="165" fontId="1" fillId="0" borderId="6" xfId="0" applyNumberFormat="1" applyFont="1" applyBorder="1" applyAlignment="1" applyProtection="1">
      <alignment vertical="center" wrapText="1"/>
      <protection hidden="1"/>
    </xf>
    <xf numFmtId="0" fontId="6" fillId="2" borderId="15" xfId="0" applyFont="1" applyFill="1" applyBorder="1" applyAlignment="1" applyProtection="1">
      <alignment horizontal="center" vertical="center" wrapText="1"/>
      <protection hidden="1"/>
    </xf>
    <xf numFmtId="0" fontId="6" fillId="0" borderId="6" xfId="0" applyFont="1" applyBorder="1" applyAlignment="1" applyProtection="1">
      <alignment horizontal="center" vertical="center" wrapText="1"/>
      <protection hidden="1"/>
    </xf>
    <xf numFmtId="0" fontId="6" fillId="2" borderId="15" xfId="0" applyFont="1" applyFill="1" applyBorder="1" applyAlignment="1" applyProtection="1">
      <alignment vertical="center" wrapText="1"/>
      <protection hidden="1"/>
    </xf>
    <xf numFmtId="0" fontId="6" fillId="2" borderId="15" xfId="0" applyFont="1" applyFill="1" applyBorder="1" applyAlignment="1">
      <alignment vertical="center" wrapText="1"/>
    </xf>
    <xf numFmtId="0" fontId="6" fillId="2" borderId="14" xfId="0" applyFont="1" applyFill="1" applyBorder="1" applyAlignment="1">
      <alignment vertical="center" wrapText="1"/>
    </xf>
    <xf numFmtId="165" fontId="1" fillId="0" borderId="6" xfId="0" applyNumberFormat="1" applyFont="1" applyBorder="1" applyAlignment="1" applyProtection="1">
      <alignment horizontal="center" vertical="center" wrapText="1"/>
      <protection hidden="1"/>
    </xf>
    <xf numFmtId="0" fontId="1" fillId="0" borderId="6" xfId="0" applyFont="1" applyBorder="1" applyAlignment="1" applyProtection="1">
      <alignment horizontal="center" vertical="center" wrapText="1"/>
      <protection hidden="1"/>
    </xf>
    <xf numFmtId="0" fontId="0" fillId="0" borderId="2" xfId="0" applyBorder="1" applyAlignment="1">
      <alignment horizontal="justify" vertical="center"/>
    </xf>
    <xf numFmtId="0" fontId="6" fillId="0" borderId="6" xfId="0" applyFont="1" applyBorder="1" applyAlignment="1" applyProtection="1">
      <alignment horizontal="center" vertical="center" wrapText="1"/>
      <protection hidden="1"/>
    </xf>
    <xf numFmtId="0" fontId="0" fillId="0" borderId="0" xfId="0" applyAlignment="1">
      <alignment horizontal="center"/>
    </xf>
    <xf numFmtId="0" fontId="6" fillId="0" borderId="6" xfId="0" applyFont="1" applyBorder="1" applyAlignment="1" applyProtection="1">
      <alignment horizontal="justify" vertical="center" wrapText="1"/>
      <protection hidden="1"/>
    </xf>
    <xf numFmtId="14" fontId="6" fillId="0" borderId="6" xfId="0" applyNumberFormat="1" applyFont="1" applyBorder="1" applyAlignment="1" applyProtection="1">
      <alignment horizontal="center" vertical="center" wrapText="1"/>
      <protection hidden="1"/>
    </xf>
    <xf numFmtId="168" fontId="6" fillId="0" borderId="6" xfId="2" applyNumberFormat="1" applyFont="1" applyBorder="1" applyAlignment="1" applyProtection="1">
      <alignment horizontal="center" vertical="center" wrapText="1"/>
      <protection hidden="1"/>
    </xf>
    <xf numFmtId="168" fontId="0" fillId="0" borderId="0" xfId="0" applyNumberFormat="1"/>
    <xf numFmtId="0" fontId="8" fillId="0" borderId="28"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30" xfId="0" applyFont="1" applyBorder="1" applyAlignment="1">
      <alignment horizontal="center" vertical="center" wrapText="1"/>
    </xf>
    <xf numFmtId="0" fontId="1" fillId="0" borderId="0" xfId="0" applyFont="1" applyAlignment="1">
      <alignment horizontal="justify" vertical="center" wrapText="1"/>
    </xf>
    <xf numFmtId="0" fontId="12" fillId="0" borderId="0" xfId="0" applyFont="1" applyAlignment="1">
      <alignment horizontal="justify" vertical="center" wrapText="1"/>
    </xf>
    <xf numFmtId="0" fontId="1" fillId="0" borderId="34" xfId="0" applyFont="1" applyBorder="1" applyAlignment="1">
      <alignment horizontal="justify" vertical="center" wrapText="1"/>
    </xf>
    <xf numFmtId="0" fontId="1" fillId="0" borderId="31" xfId="0" applyFont="1" applyBorder="1" applyAlignment="1">
      <alignment horizontal="justify" vertical="center" wrapText="1"/>
    </xf>
    <xf numFmtId="0" fontId="0" fillId="0" borderId="2" xfId="0" applyBorder="1" applyAlignment="1">
      <alignment horizontal="center"/>
    </xf>
    <xf numFmtId="0" fontId="0" fillId="0" borderId="0" xfId="0" applyAlignment="1">
      <alignment vertical="center"/>
    </xf>
    <xf numFmtId="164" fontId="0" fillId="0" borderId="0" xfId="2" applyFont="1"/>
    <xf numFmtId="0" fontId="0" fillId="0" borderId="0" xfId="0" applyAlignment="1">
      <alignment horizontal="center" vertical="center" wrapText="1"/>
    </xf>
    <xf numFmtId="0" fontId="11" fillId="0" borderId="2" xfId="0" applyFont="1" applyBorder="1"/>
    <xf numFmtId="0" fontId="0" fillId="0" borderId="2" xfId="0" applyBorder="1"/>
    <xf numFmtId="0" fontId="0" fillId="0" borderId="2" xfId="0" applyBorder="1" applyAlignment="1">
      <alignment horizontal="center" vertical="center"/>
    </xf>
    <xf numFmtId="14" fontId="0" fillId="0" borderId="0" xfId="0" applyNumberFormat="1"/>
    <xf numFmtId="164" fontId="0" fillId="0" borderId="0" xfId="2" applyFont="1" applyAlignment="1">
      <alignment vertical="center"/>
    </xf>
    <xf numFmtId="1" fontId="0" fillId="0" borderId="0" xfId="0" applyNumberFormat="1"/>
    <xf numFmtId="3" fontId="2" fillId="0" borderId="6" xfId="0" applyNumberFormat="1" applyFont="1" applyBorder="1" applyAlignment="1" applyProtection="1">
      <alignment horizontal="center" vertical="center" wrapText="1"/>
      <protection hidden="1"/>
    </xf>
    <xf numFmtId="0" fontId="6" fillId="0" borderId="8"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6" xfId="0" applyFont="1" applyBorder="1" applyAlignment="1" applyProtection="1">
      <alignment horizontal="center" vertical="center" wrapText="1"/>
      <protection hidden="1"/>
    </xf>
    <xf numFmtId="0" fontId="6" fillId="0" borderId="2" xfId="0" applyFont="1" applyBorder="1" applyAlignment="1" applyProtection="1">
      <alignment horizontal="center" vertical="center" wrapText="1"/>
      <protection hidden="1"/>
    </xf>
    <xf numFmtId="0" fontId="8" fillId="3" borderId="5" xfId="0" applyFont="1" applyFill="1" applyBorder="1" applyAlignment="1" applyProtection="1">
      <alignment horizontal="center" vertical="center" wrapText="1"/>
      <protection locked="0"/>
    </xf>
    <xf numFmtId="0" fontId="8" fillId="3" borderId="4" xfId="0" applyFont="1" applyFill="1" applyBorder="1" applyAlignment="1" applyProtection="1">
      <alignment horizontal="center" vertical="center" wrapText="1"/>
      <protection locked="0"/>
    </xf>
    <xf numFmtId="0" fontId="8" fillId="3" borderId="3" xfId="0" applyFont="1" applyFill="1" applyBorder="1" applyAlignment="1" applyProtection="1">
      <alignment horizontal="center" vertical="center" wrapText="1"/>
      <protection locked="0"/>
    </xf>
    <xf numFmtId="0" fontId="8" fillId="3" borderId="3" xfId="0" applyFont="1" applyFill="1" applyBorder="1" applyAlignment="1" applyProtection="1">
      <alignment horizontal="justify" vertical="center" wrapText="1"/>
      <protection locked="0"/>
    </xf>
    <xf numFmtId="0" fontId="8" fillId="3" borderId="8" xfId="0" applyFont="1" applyFill="1" applyBorder="1" applyAlignment="1" applyProtection="1">
      <alignment horizontal="center" vertical="center" wrapText="1"/>
      <protection locked="0"/>
    </xf>
    <xf numFmtId="0" fontId="8" fillId="3" borderId="2" xfId="0" applyFont="1" applyFill="1" applyBorder="1" applyAlignment="1" applyProtection="1">
      <alignment horizontal="center" vertical="center" wrapText="1"/>
      <protection locked="0"/>
    </xf>
    <xf numFmtId="0" fontId="5" fillId="3" borderId="38" xfId="0" applyFont="1" applyFill="1" applyBorder="1" applyAlignment="1">
      <alignment horizontal="justify" vertical="center" wrapText="1"/>
    </xf>
    <xf numFmtId="0" fontId="6" fillId="0" borderId="2" xfId="0" applyFont="1" applyBorder="1" applyAlignment="1">
      <alignment vertical="center" wrapText="1"/>
    </xf>
    <xf numFmtId="0" fontId="5" fillId="5" borderId="2" xfId="0" applyFont="1" applyFill="1" applyBorder="1" applyAlignment="1">
      <alignment horizontal="center" vertical="center" wrapText="1"/>
    </xf>
    <xf numFmtId="0" fontId="5" fillId="5" borderId="2" xfId="0" applyFont="1" applyFill="1" applyBorder="1" applyAlignment="1">
      <alignment horizontal="justify" vertical="center" wrapText="1"/>
    </xf>
    <xf numFmtId="0" fontId="0" fillId="0" borderId="6" xfId="0" applyBorder="1" applyAlignment="1">
      <alignment horizontal="center" vertical="center" wrapText="1"/>
    </xf>
    <xf numFmtId="0" fontId="0" fillId="0" borderId="1" xfId="0" applyBorder="1" applyAlignment="1">
      <alignment horizontal="center" vertical="center" wrapText="1"/>
    </xf>
    <xf numFmtId="0" fontId="6" fillId="0" borderId="1" xfId="0" applyFont="1" applyBorder="1" applyAlignment="1" applyProtection="1">
      <alignment horizontal="center" vertical="center" wrapText="1"/>
      <protection hidden="1"/>
    </xf>
    <xf numFmtId="0" fontId="6" fillId="0" borderId="17" xfId="0" applyFont="1" applyBorder="1" applyAlignment="1" applyProtection="1">
      <alignment horizontal="center" vertical="center" wrapText="1"/>
      <protection hidden="1"/>
    </xf>
    <xf numFmtId="0" fontId="6" fillId="6" borderId="2" xfId="0" applyFont="1" applyFill="1" applyBorder="1" applyAlignment="1">
      <alignment horizontal="center" vertical="center" wrapText="1"/>
    </xf>
    <xf numFmtId="0" fontId="10" fillId="5" borderId="2" xfId="0" applyFont="1" applyFill="1" applyBorder="1" applyAlignment="1">
      <alignment horizontal="center" vertical="center" wrapText="1"/>
    </xf>
    <xf numFmtId="0" fontId="6" fillId="2" borderId="0" xfId="0" applyFont="1" applyFill="1" applyBorder="1" applyAlignment="1">
      <alignment vertical="center" wrapText="1"/>
    </xf>
    <xf numFmtId="0" fontId="6" fillId="2" borderId="0" xfId="0" applyFont="1" applyFill="1" applyBorder="1" applyAlignment="1" applyProtection="1">
      <alignment vertical="center" wrapText="1"/>
      <protection hidden="1"/>
    </xf>
    <xf numFmtId="0" fontId="6" fillId="2" borderId="0" xfId="0" applyFont="1" applyFill="1" applyBorder="1" applyAlignment="1" applyProtection="1">
      <alignment horizontal="center" vertical="center" wrapText="1"/>
      <protection hidden="1"/>
    </xf>
    <xf numFmtId="0" fontId="6" fillId="0" borderId="42" xfId="0" applyFont="1" applyBorder="1" applyAlignment="1" applyProtection="1">
      <alignment horizontal="center" vertical="center" wrapText="1"/>
      <protection hidden="1"/>
    </xf>
    <xf numFmtId="0" fontId="10" fillId="5" borderId="20" xfId="0" applyFont="1" applyFill="1" applyBorder="1" applyAlignment="1">
      <alignment horizontal="center" vertical="center" wrapText="1"/>
    </xf>
    <xf numFmtId="0" fontId="6" fillId="2" borderId="13" xfId="0" applyFont="1" applyFill="1" applyBorder="1" applyAlignment="1">
      <alignment vertical="center" wrapText="1"/>
    </xf>
    <xf numFmtId="0" fontId="6" fillId="0" borderId="40" xfId="0" applyFont="1" applyBorder="1" applyAlignment="1" applyProtection="1">
      <alignment horizontal="center" vertical="center" wrapText="1"/>
      <protection hidden="1"/>
    </xf>
    <xf numFmtId="0" fontId="6" fillId="0" borderId="40" xfId="0" applyFont="1" applyBorder="1" applyAlignment="1" applyProtection="1">
      <alignment horizontal="justify" vertical="center" wrapText="1"/>
      <protection hidden="1"/>
    </xf>
    <xf numFmtId="14" fontId="6" fillId="0" borderId="40" xfId="0" applyNumberFormat="1" applyFont="1" applyBorder="1" applyAlignment="1" applyProtection="1">
      <alignment horizontal="center" vertical="center" wrapText="1"/>
      <protection hidden="1"/>
    </xf>
    <xf numFmtId="168" fontId="6" fillId="0" borderId="40" xfId="2" applyNumberFormat="1" applyFont="1" applyBorder="1" applyAlignment="1" applyProtection="1">
      <alignment horizontal="center" vertical="center" wrapText="1"/>
      <protection hidden="1"/>
    </xf>
    <xf numFmtId="0" fontId="6" fillId="0" borderId="1" xfId="0" applyFont="1" applyFill="1" applyBorder="1" applyAlignment="1" applyProtection="1">
      <alignment horizontal="center" vertical="center" wrapText="1"/>
      <protection hidden="1"/>
    </xf>
    <xf numFmtId="0" fontId="11" fillId="0" borderId="6" xfId="0" applyFont="1" applyBorder="1" applyAlignment="1">
      <alignment horizontal="center"/>
    </xf>
    <xf numFmtId="0" fontId="11" fillId="0" borderId="6" xfId="0" applyFont="1" applyFill="1" applyBorder="1" applyAlignment="1">
      <alignment horizontal="center"/>
    </xf>
    <xf numFmtId="0" fontId="18" fillId="0" borderId="0" xfId="0" applyFont="1" applyAlignment="1"/>
    <xf numFmtId="0" fontId="0" fillId="0" borderId="2" xfId="0" applyBorder="1" applyAlignment="1">
      <alignment horizontal="justify" vertical="center" wrapText="1"/>
    </xf>
    <xf numFmtId="0" fontId="11" fillId="5" borderId="2" xfId="0" applyFont="1" applyFill="1" applyBorder="1" applyAlignment="1">
      <alignment horizontal="center" vertical="center"/>
    </xf>
    <xf numFmtId="14" fontId="2" fillId="0" borderId="6" xfId="0" applyNumberFormat="1" applyFont="1" applyBorder="1" applyAlignment="1" applyProtection="1">
      <alignment horizontal="center" vertical="center" wrapText="1"/>
      <protection hidden="1"/>
    </xf>
    <xf numFmtId="0" fontId="1" fillId="0" borderId="6" xfId="0" applyFont="1" applyBorder="1" applyAlignment="1" applyProtection="1">
      <alignment horizontal="center" vertical="center" wrapText="1"/>
      <protection hidden="1"/>
    </xf>
    <xf numFmtId="0" fontId="8" fillId="3" borderId="2" xfId="0" applyFont="1" applyFill="1" applyBorder="1" applyAlignment="1" applyProtection="1">
      <alignment horizontal="center" vertical="center" wrapText="1"/>
      <protection locked="0"/>
    </xf>
    <xf numFmtId="3" fontId="2" fillId="0" borderId="6" xfId="0" applyNumberFormat="1" applyFont="1" applyBorder="1" applyAlignment="1" applyProtection="1">
      <alignment horizontal="center" vertical="center" wrapText="1"/>
      <protection hidden="1"/>
    </xf>
    <xf numFmtId="0" fontId="1" fillId="0" borderId="35" xfId="0" applyFont="1" applyBorder="1" applyAlignment="1">
      <alignment horizontal="justify" vertical="center" wrapText="1"/>
    </xf>
    <xf numFmtId="0" fontId="1" fillId="0" borderId="33" xfId="0" applyFont="1" applyBorder="1" applyAlignment="1">
      <alignment horizontal="justify" vertical="center" wrapText="1"/>
    </xf>
    <xf numFmtId="0" fontId="1" fillId="0" borderId="32" xfId="0" applyFont="1" applyBorder="1" applyAlignment="1">
      <alignment horizontal="justify" vertical="center" wrapText="1"/>
    </xf>
    <xf numFmtId="0" fontId="1" fillId="0" borderId="35"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32" xfId="0" applyFont="1" applyBorder="1" applyAlignment="1">
      <alignment horizontal="center" vertical="center" wrapText="1"/>
    </xf>
    <xf numFmtId="0" fontId="0" fillId="0" borderId="2" xfId="0" applyBorder="1" applyAlignment="1">
      <alignment horizontal="center" vertical="center"/>
    </xf>
    <xf numFmtId="168" fontId="0" fillId="0" borderId="2" xfId="2" applyNumberFormat="1" applyFont="1" applyBorder="1"/>
    <xf numFmtId="168" fontId="0" fillId="0" borderId="2" xfId="0" applyNumberFormat="1" applyBorder="1"/>
    <xf numFmtId="0" fontId="11" fillId="0" borderId="0" xfId="0" applyFont="1"/>
    <xf numFmtId="0" fontId="0" fillId="0" borderId="0" xfId="0" applyAlignment="1">
      <alignment wrapText="1"/>
    </xf>
    <xf numFmtId="168" fontId="0" fillId="0" borderId="0" xfId="0" applyNumberFormat="1" applyAlignment="1">
      <alignment vertical="center"/>
    </xf>
    <xf numFmtId="0" fontId="0" fillId="0" borderId="2" xfId="0" applyBorder="1" applyAlignment="1">
      <alignment wrapText="1"/>
    </xf>
    <xf numFmtId="169" fontId="11" fillId="0" borderId="2" xfId="0" applyNumberFormat="1" applyFont="1" applyBorder="1" applyAlignment="1">
      <alignment horizontal="center" vertical="center"/>
    </xf>
    <xf numFmtId="0" fontId="0" fillId="0" borderId="6" xfId="0" applyBorder="1" applyAlignment="1">
      <alignment horizontal="center" vertical="center"/>
    </xf>
    <xf numFmtId="164" fontId="0" fillId="0" borderId="6" xfId="2" applyFont="1" applyBorder="1" applyAlignment="1">
      <alignment horizontal="center" vertical="center"/>
    </xf>
    <xf numFmtId="0" fontId="0" fillId="0" borderId="6" xfId="0" applyBorder="1" applyAlignment="1">
      <alignment horizontal="center"/>
    </xf>
    <xf numFmtId="0" fontId="0" fillId="0" borderId="6" xfId="0" applyBorder="1"/>
    <xf numFmtId="0" fontId="11" fillId="0" borderId="43" xfId="0" applyFont="1" applyBorder="1" applyAlignment="1">
      <alignment horizontal="center"/>
    </xf>
    <xf numFmtId="0" fontId="11" fillId="0" borderId="11" xfId="0" applyFont="1" applyBorder="1"/>
    <xf numFmtId="4" fontId="2" fillId="0" borderId="6" xfId="0" applyNumberFormat="1" applyFont="1" applyBorder="1" applyAlignment="1" applyProtection="1">
      <alignment horizontal="center" vertical="center" wrapText="1"/>
      <protection hidden="1"/>
    </xf>
    <xf numFmtId="0" fontId="11" fillId="0" borderId="45" xfId="0" applyFont="1" applyBorder="1"/>
    <xf numFmtId="0" fontId="6" fillId="0" borderId="2" xfId="0" applyFont="1" applyBorder="1" applyAlignment="1">
      <alignment horizontal="center" vertical="center" wrapText="1"/>
    </xf>
    <xf numFmtId="0" fontId="8" fillId="0" borderId="43" xfId="0" applyFont="1" applyFill="1" applyBorder="1" applyAlignment="1">
      <alignment horizontal="center" vertical="center" wrapText="1"/>
    </xf>
    <xf numFmtId="0" fontId="1" fillId="0" borderId="31" xfId="0" applyFont="1" applyBorder="1" applyAlignment="1">
      <alignment horizontal="center" vertical="center" wrapText="1"/>
    </xf>
    <xf numFmtId="0" fontId="0" fillId="0" borderId="43" xfId="0" applyBorder="1"/>
    <xf numFmtId="0" fontId="0" fillId="0" borderId="2" xfId="0" applyBorder="1" applyAlignment="1">
      <alignment horizontal="center" vertical="center" wrapText="1"/>
    </xf>
    <xf numFmtId="0" fontId="6" fillId="0" borderId="6" xfId="0" applyFont="1" applyFill="1" applyBorder="1" applyAlignment="1" applyProtection="1">
      <alignment horizontal="center" vertical="center" wrapText="1"/>
      <protection hidden="1"/>
    </xf>
    <xf numFmtId="168" fontId="11" fillId="0" borderId="0" xfId="2" applyNumberFormat="1" applyFont="1"/>
    <xf numFmtId="0" fontId="1" fillId="6" borderId="2" xfId="0" applyFont="1" applyFill="1" applyBorder="1" applyAlignment="1" applyProtection="1">
      <alignment horizontal="center" vertical="center" wrapText="1"/>
      <protection locked="0"/>
    </xf>
    <xf numFmtId="0" fontId="2" fillId="6" borderId="2" xfId="0" applyFont="1" applyFill="1" applyBorder="1" applyAlignment="1" applyProtection="1">
      <alignment horizontal="center" vertical="center" wrapText="1"/>
      <protection locked="0"/>
    </xf>
    <xf numFmtId="165" fontId="2" fillId="0" borderId="1" xfId="0" applyNumberFormat="1" applyFont="1" applyBorder="1" applyAlignment="1" applyProtection="1">
      <alignment horizontal="center" vertical="center" wrapText="1"/>
      <protection hidden="1"/>
    </xf>
    <xf numFmtId="165" fontId="2" fillId="0" borderId="6" xfId="0" applyNumberFormat="1" applyFont="1" applyBorder="1" applyAlignment="1" applyProtection="1">
      <alignment horizontal="center" vertical="center" wrapText="1"/>
      <protection hidden="1"/>
    </xf>
    <xf numFmtId="0" fontId="8" fillId="3" borderId="21" xfId="0" applyFont="1" applyFill="1" applyBorder="1" applyAlignment="1" applyProtection="1">
      <alignment horizontal="center" vertical="center" wrapText="1"/>
      <protection locked="0"/>
    </xf>
    <xf numFmtId="0" fontId="8" fillId="3" borderId="23" xfId="0" applyFont="1" applyFill="1" applyBorder="1" applyAlignment="1" applyProtection="1">
      <alignment horizontal="center" vertical="center" wrapText="1"/>
      <protection locked="0"/>
    </xf>
    <xf numFmtId="0" fontId="8" fillId="3" borderId="37" xfId="0" applyFont="1" applyFill="1" applyBorder="1" applyAlignment="1" applyProtection="1">
      <alignment horizontal="center" vertical="center" wrapText="1"/>
      <protection locked="0"/>
    </xf>
    <xf numFmtId="3" fontId="2" fillId="0" borderId="1" xfId="0" applyNumberFormat="1" applyFont="1" applyBorder="1" applyAlignment="1" applyProtection="1">
      <alignment horizontal="center" vertical="center" wrapText="1"/>
      <protection hidden="1"/>
    </xf>
    <xf numFmtId="3" fontId="2" fillId="0" borderId="6" xfId="0" applyNumberFormat="1" applyFont="1" applyBorder="1" applyAlignment="1" applyProtection="1">
      <alignment horizontal="center" vertical="center" wrapText="1"/>
      <protection hidden="1"/>
    </xf>
    <xf numFmtId="165" fontId="1" fillId="0" borderId="8" xfId="0" applyNumberFormat="1" applyFont="1" applyBorder="1" applyAlignment="1" applyProtection="1">
      <alignment horizontal="center" vertical="center" wrapText="1"/>
      <protection hidden="1"/>
    </xf>
    <xf numFmtId="165" fontId="1" fillId="0" borderId="1" xfId="0" applyNumberFormat="1" applyFont="1" applyBorder="1" applyAlignment="1" applyProtection="1">
      <alignment horizontal="center" vertical="center" wrapText="1"/>
      <protection hidden="1"/>
    </xf>
    <xf numFmtId="165" fontId="1" fillId="0" borderId="16" xfId="0" applyNumberFormat="1" applyFont="1" applyBorder="1" applyAlignment="1" applyProtection="1">
      <alignment horizontal="center" vertical="center" wrapText="1"/>
      <protection hidden="1"/>
    </xf>
    <xf numFmtId="165" fontId="1" fillId="0" borderId="6" xfId="0" applyNumberFormat="1" applyFont="1" applyBorder="1" applyAlignment="1" applyProtection="1">
      <alignment horizontal="center" vertical="center" wrapText="1"/>
      <protection hidden="1"/>
    </xf>
    <xf numFmtId="0" fontId="8" fillId="3" borderId="2" xfId="0" applyFont="1" applyFill="1" applyBorder="1" applyAlignment="1" applyProtection="1">
      <alignment horizontal="center" vertical="center" wrapText="1"/>
      <protection locked="0"/>
    </xf>
    <xf numFmtId="3" fontId="2" fillId="0" borderId="40" xfId="0" applyNumberFormat="1" applyFont="1" applyBorder="1" applyAlignment="1" applyProtection="1">
      <alignment horizontal="center" vertical="center" wrapText="1"/>
      <protection hidden="1"/>
    </xf>
    <xf numFmtId="3" fontId="2" fillId="0" borderId="16" xfId="0" applyNumberFormat="1" applyFont="1" applyBorder="1" applyAlignment="1" applyProtection="1">
      <alignment horizontal="center" vertical="center" wrapText="1"/>
      <protection hidden="1"/>
    </xf>
    <xf numFmtId="165" fontId="1" fillId="0" borderId="40" xfId="0" applyNumberFormat="1" applyFont="1" applyBorder="1" applyAlignment="1" applyProtection="1">
      <alignment horizontal="center" vertical="center" wrapText="1"/>
      <protection hidden="1"/>
    </xf>
    <xf numFmtId="3" fontId="2" fillId="0" borderId="8" xfId="0" applyNumberFormat="1" applyFont="1" applyBorder="1" applyAlignment="1" applyProtection="1">
      <alignment horizontal="center" vertical="center" wrapText="1"/>
      <protection hidden="1"/>
    </xf>
    <xf numFmtId="165" fontId="2" fillId="0" borderId="8" xfId="0" applyNumberFormat="1" applyFont="1" applyBorder="1" applyAlignment="1" applyProtection="1">
      <alignment horizontal="center" vertical="center" wrapText="1"/>
      <protection hidden="1"/>
    </xf>
    <xf numFmtId="14" fontId="2" fillId="0" borderId="8" xfId="0" applyNumberFormat="1" applyFont="1" applyBorder="1" applyAlignment="1" applyProtection="1">
      <alignment horizontal="center" vertical="center" wrapText="1"/>
      <protection hidden="1"/>
    </xf>
    <xf numFmtId="14" fontId="2" fillId="0" borderId="6" xfId="0" applyNumberFormat="1" applyFont="1" applyBorder="1" applyAlignment="1" applyProtection="1">
      <alignment horizontal="center" vertical="center" wrapText="1"/>
      <protection hidden="1"/>
    </xf>
    <xf numFmtId="0" fontId="1" fillId="0" borderId="8" xfId="0" applyFont="1" applyBorder="1" applyAlignment="1" applyProtection="1">
      <alignment horizontal="center" vertical="center" wrapText="1"/>
      <protection hidden="1"/>
    </xf>
    <xf numFmtId="0" fontId="1" fillId="0" borderId="6" xfId="0" applyFont="1" applyBorder="1" applyAlignment="1" applyProtection="1">
      <alignment horizontal="center" vertical="center" wrapText="1"/>
      <protection hidden="1"/>
    </xf>
    <xf numFmtId="0" fontId="11" fillId="3" borderId="36" xfId="0" applyFont="1" applyFill="1" applyBorder="1" applyAlignment="1">
      <alignment horizontal="center"/>
    </xf>
    <xf numFmtId="0" fontId="11" fillId="3" borderId="26" xfId="0" applyFont="1" applyFill="1" applyBorder="1" applyAlignment="1">
      <alignment horizontal="center"/>
    </xf>
    <xf numFmtId="0" fontId="11" fillId="3" borderId="27" xfId="0" applyFont="1" applyFill="1" applyBorder="1" applyAlignment="1">
      <alignment horizontal="center"/>
    </xf>
    <xf numFmtId="0" fontId="0" fillId="0" borderId="8" xfId="0" applyBorder="1" applyAlignment="1">
      <alignment horizontal="center" vertical="center" wrapText="1"/>
    </xf>
    <xf numFmtId="0" fontId="0" fillId="0" borderId="6" xfId="0" applyBorder="1" applyAlignment="1">
      <alignment horizontal="center" vertical="center" wrapText="1"/>
    </xf>
    <xf numFmtId="0" fontId="1" fillId="0" borderId="8"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1" fillId="0" borderId="16"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2" fillId="0" borderId="41"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2" fontId="2" fillId="0" borderId="8" xfId="1" applyNumberFormat="1" applyFont="1" applyBorder="1" applyAlignment="1" applyProtection="1">
      <alignment horizontal="center" vertical="center" wrapText="1"/>
      <protection locked="0"/>
    </xf>
    <xf numFmtId="2" fontId="2" fillId="0" borderId="1" xfId="1" applyNumberFormat="1" applyFont="1" applyBorder="1" applyAlignment="1" applyProtection="1">
      <alignment horizontal="center" vertical="center" wrapText="1"/>
      <protection locked="0"/>
    </xf>
    <xf numFmtId="2" fontId="2" fillId="0" borderId="16" xfId="1" applyNumberFormat="1" applyFont="1" applyBorder="1" applyAlignment="1" applyProtection="1">
      <alignment horizontal="center" vertical="center" wrapText="1"/>
      <protection locked="0"/>
    </xf>
    <xf numFmtId="167" fontId="2" fillId="0" borderId="8" xfId="0" applyNumberFormat="1" applyFont="1" applyBorder="1" applyAlignment="1" applyProtection="1">
      <alignment horizontal="center" vertical="center" wrapText="1"/>
      <protection locked="0"/>
    </xf>
    <xf numFmtId="167" fontId="2" fillId="0" borderId="1" xfId="0" applyNumberFormat="1" applyFont="1" applyBorder="1" applyAlignment="1" applyProtection="1">
      <alignment horizontal="center" vertical="center" wrapText="1"/>
      <protection locked="0"/>
    </xf>
    <xf numFmtId="167" fontId="2" fillId="0" borderId="16" xfId="0" applyNumberFormat="1" applyFont="1" applyBorder="1" applyAlignment="1" applyProtection="1">
      <alignment horizontal="center" vertical="center" wrapText="1"/>
      <protection locked="0"/>
    </xf>
    <xf numFmtId="9" fontId="2" fillId="0" borderId="8" xfId="0" applyNumberFormat="1" applyFont="1" applyBorder="1" applyAlignment="1" applyProtection="1">
      <alignment horizontal="center" vertical="center" wrapText="1"/>
      <protection locked="0"/>
    </xf>
    <xf numFmtId="9" fontId="2" fillId="0" borderId="6" xfId="0" applyNumberFormat="1" applyFont="1" applyBorder="1" applyAlignment="1" applyProtection="1">
      <alignment horizontal="center" vertical="center" wrapText="1"/>
      <protection locked="0"/>
    </xf>
    <xf numFmtId="0" fontId="14" fillId="5" borderId="18" xfId="0" applyFont="1" applyFill="1" applyBorder="1" applyAlignment="1">
      <alignment horizontal="center" vertical="center" wrapText="1"/>
    </xf>
    <xf numFmtId="0" fontId="14" fillId="5" borderId="19" xfId="0" applyFont="1" applyFill="1" applyBorder="1" applyAlignment="1">
      <alignment horizontal="center" vertical="center" wrapText="1"/>
    </xf>
    <xf numFmtId="0" fontId="14" fillId="5" borderId="20"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15" fillId="3" borderId="39" xfId="0" applyFont="1" applyFill="1" applyBorder="1" applyAlignment="1">
      <alignment horizontal="left" vertical="center" wrapText="1"/>
    </xf>
    <xf numFmtId="0" fontId="15" fillId="3" borderId="0" xfId="0" applyFont="1" applyFill="1" applyBorder="1" applyAlignment="1">
      <alignment horizontal="left" vertical="center" wrapText="1"/>
    </xf>
    <xf numFmtId="0" fontId="5" fillId="5" borderId="22" xfId="0" applyFont="1" applyFill="1" applyBorder="1" applyAlignment="1">
      <alignment horizontal="center" vertical="center" wrapText="1"/>
    </xf>
    <xf numFmtId="0" fontId="5" fillId="5" borderId="36" xfId="0" applyFont="1" applyFill="1" applyBorder="1" applyAlignment="1">
      <alignment horizontal="center" vertical="center" wrapText="1"/>
    </xf>
    <xf numFmtId="0" fontId="11" fillId="0" borderId="5" xfId="0" applyFont="1" applyBorder="1" applyAlignment="1">
      <alignment horizontal="center"/>
    </xf>
    <xf numFmtId="0" fontId="11" fillId="0" borderId="3" xfId="0" applyFont="1" applyBorder="1" applyAlignment="1">
      <alignment horizontal="center"/>
    </xf>
    <xf numFmtId="0" fontId="11" fillId="0" borderId="44" xfId="0" applyFont="1" applyBorder="1" applyAlignment="1">
      <alignment horizontal="center"/>
    </xf>
    <xf numFmtId="0" fontId="11" fillId="0" borderId="10" xfId="0" applyFont="1" applyBorder="1" applyAlignment="1">
      <alignment horizontal="center"/>
    </xf>
    <xf numFmtId="0" fontId="11" fillId="0" borderId="12" xfId="0" applyFont="1" applyBorder="1" applyAlignment="1">
      <alignment horizontal="center"/>
    </xf>
    <xf numFmtId="0" fontId="11" fillId="0" borderId="11" xfId="0" applyFont="1" applyBorder="1" applyAlignment="1">
      <alignment horizontal="center"/>
    </xf>
    <xf numFmtId="0" fontId="0" fillId="0" borderId="2" xfId="0" applyBorder="1" applyAlignment="1">
      <alignment horizontal="center"/>
    </xf>
    <xf numFmtId="0" fontId="11" fillId="3" borderId="0" xfId="0" applyFont="1" applyFill="1" applyAlignment="1">
      <alignment horizontal="center"/>
    </xf>
    <xf numFmtId="0" fontId="0" fillId="3" borderId="0" xfId="0" applyFill="1" applyAlignment="1">
      <alignment horizontal="center"/>
    </xf>
    <xf numFmtId="0" fontId="7" fillId="5" borderId="2" xfId="0" applyFont="1" applyFill="1" applyBorder="1" applyAlignment="1">
      <alignment horizontal="center" vertical="center" wrapText="1"/>
    </xf>
    <xf numFmtId="0" fontId="0" fillId="0" borderId="46" xfId="0" applyBorder="1" applyAlignment="1">
      <alignment horizontal="center" vertical="center"/>
    </xf>
    <xf numFmtId="0" fontId="0" fillId="0" borderId="47" xfId="0" applyBorder="1" applyAlignment="1">
      <alignment horizontal="center" vertical="center"/>
    </xf>
    <xf numFmtId="0" fontId="0" fillId="0" borderId="48" xfId="0" applyBorder="1" applyAlignment="1">
      <alignment horizontal="center" vertical="center"/>
    </xf>
    <xf numFmtId="0" fontId="5" fillId="5" borderId="18" xfId="0" applyFont="1" applyFill="1" applyBorder="1" applyAlignment="1">
      <alignment horizontal="center" vertical="center" wrapText="1"/>
    </xf>
    <xf numFmtId="0" fontId="1" fillId="0" borderId="49" xfId="0" applyFont="1" applyBorder="1" applyAlignment="1">
      <alignment horizontal="center" vertical="center" wrapText="1"/>
    </xf>
    <xf numFmtId="0" fontId="1" fillId="0" borderId="50" xfId="0" applyFont="1" applyBorder="1" applyAlignment="1">
      <alignment horizontal="center" vertical="center" wrapText="1"/>
    </xf>
    <xf numFmtId="0" fontId="1" fillId="0" borderId="51" xfId="0" applyFont="1" applyBorder="1" applyAlignment="1">
      <alignment horizontal="center" vertical="center" wrapText="1"/>
    </xf>
    <xf numFmtId="0" fontId="0" fillId="0" borderId="2" xfId="0" applyBorder="1" applyAlignment="1">
      <alignment horizontal="center" vertical="center"/>
    </xf>
    <xf numFmtId="0" fontId="16" fillId="5" borderId="10" xfId="0" applyFont="1" applyFill="1" applyBorder="1" applyAlignment="1">
      <alignment horizontal="center"/>
    </xf>
    <xf numFmtId="0" fontId="16" fillId="5" borderId="12" xfId="0" applyFont="1" applyFill="1" applyBorder="1" applyAlignment="1">
      <alignment horizontal="center"/>
    </xf>
    <xf numFmtId="0" fontId="16" fillId="5" borderId="11" xfId="0" applyFont="1" applyFill="1" applyBorder="1" applyAlignment="1">
      <alignment horizontal="center"/>
    </xf>
    <xf numFmtId="0" fontId="18" fillId="0" borderId="10" xfId="0" applyFont="1" applyBorder="1" applyAlignment="1">
      <alignment horizontal="center"/>
    </xf>
    <xf numFmtId="0" fontId="18" fillId="0" borderId="12" xfId="0" applyFont="1" applyBorder="1" applyAlignment="1">
      <alignment horizontal="center"/>
    </xf>
    <xf numFmtId="0" fontId="18" fillId="0" borderId="11" xfId="0" applyFont="1" applyBorder="1" applyAlignment="1">
      <alignment horizontal="center"/>
    </xf>
    <xf numFmtId="0" fontId="0" fillId="0" borderId="2" xfId="0" applyBorder="1" applyAlignment="1">
      <alignment horizontal="justify" vertical="top"/>
    </xf>
    <xf numFmtId="0" fontId="0" fillId="0" borderId="2" xfId="0" applyBorder="1" applyAlignment="1">
      <alignment horizontal="justify" vertical="center"/>
    </xf>
    <xf numFmtId="0" fontId="11" fillId="0" borderId="6" xfId="0" applyFont="1" applyBorder="1" applyAlignment="1">
      <alignment horizontal="center"/>
    </xf>
    <xf numFmtId="0" fontId="8" fillId="0" borderId="6" xfId="0" applyFont="1" applyBorder="1" applyAlignment="1">
      <alignment horizontal="center" vertical="center" wrapText="1"/>
    </xf>
    <xf numFmtId="0" fontId="8" fillId="0" borderId="2" xfId="0" applyFont="1" applyBorder="1" applyAlignment="1">
      <alignment horizontal="center" vertical="center" wrapText="1"/>
    </xf>
    <xf numFmtId="0" fontId="1" fillId="0" borderId="2" xfId="0" applyFont="1" applyBorder="1" applyAlignment="1">
      <alignment horizontal="justify" vertical="center" wrapText="1"/>
    </xf>
    <xf numFmtId="0" fontId="1" fillId="0" borderId="2" xfId="0" applyFont="1" applyBorder="1" applyAlignment="1">
      <alignment horizontal="center" vertical="center" wrapText="1"/>
    </xf>
    <xf numFmtId="0" fontId="11" fillId="5" borderId="2" xfId="0" applyFont="1" applyFill="1" applyBorder="1" applyAlignment="1">
      <alignment horizontal="center" vertical="center"/>
    </xf>
    <xf numFmtId="0" fontId="17" fillId="0" borderId="10" xfId="0" applyFont="1" applyBorder="1" applyAlignment="1">
      <alignment horizontal="center"/>
    </xf>
    <xf numFmtId="0" fontId="17" fillId="0" borderId="12" xfId="0" applyFont="1" applyBorder="1" applyAlignment="1">
      <alignment horizontal="center"/>
    </xf>
    <xf numFmtId="0" fontId="17" fillId="0" borderId="11" xfId="0" applyFont="1" applyBorder="1" applyAlignment="1">
      <alignment horizontal="center"/>
    </xf>
    <xf numFmtId="0" fontId="0" fillId="0" borderId="0" xfId="0" applyAlignment="1">
      <alignment horizontal="center" vertical="center" wrapText="1"/>
    </xf>
    <xf numFmtId="0" fontId="13" fillId="5" borderId="39" xfId="0" applyFont="1" applyFill="1" applyBorder="1" applyAlignment="1">
      <alignment horizontal="left" vertical="center" wrapText="1"/>
    </xf>
    <xf numFmtId="0" fontId="13" fillId="5" borderId="0" xfId="0" applyFont="1" applyFill="1" applyBorder="1" applyAlignment="1">
      <alignment horizontal="left" vertical="center" wrapText="1"/>
    </xf>
  </cellXfs>
  <cellStyles count="3">
    <cellStyle name="Millares [0]" xfId="1" builtinId="6"/>
    <cellStyle name="Moneda" xfId="2" builtinId="4"/>
    <cellStyle name="Normal" xfId="0" builtinId="0"/>
  </cellStyles>
  <dxfs count="5">
    <dxf>
      <font>
        <color rgb="FF9C0006"/>
      </font>
      <fill>
        <patternFill>
          <bgColor rgb="FFFFC7CE"/>
        </patternFill>
      </fill>
    </dxf>
    <dxf>
      <font>
        <color rgb="FF9C0006"/>
      </font>
      <fill>
        <patternFill>
          <bgColor rgb="FFFFC7CE"/>
        </patternFill>
      </fill>
    </dxf>
    <dxf>
      <font>
        <color theme="0"/>
      </font>
      <fill>
        <patternFill>
          <bgColor rgb="FFFF0000"/>
        </patternFill>
      </fill>
    </dxf>
    <dxf>
      <font>
        <color rgb="FF9C0006"/>
      </font>
      <fill>
        <patternFill>
          <bgColor rgb="FFFFC7CE"/>
        </patternFill>
      </fill>
    </dxf>
    <dxf>
      <font>
        <b/>
        <i val="0"/>
        <color rgb="FFFF0000"/>
      </font>
      <fill>
        <patternFill>
          <bgColor theme="4" tint="0.39994506668294322"/>
        </patternFill>
      </fill>
    </dxf>
  </dxfs>
  <tableStyles count="0" defaultTableStyle="TableStyleMedium2" defaultPivotStyle="PivotStyleLight16"/>
  <colors>
    <mruColors>
      <color rgb="FFED7D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2.wdp"/><Relationship Id="rId5" Type="http://schemas.openxmlformats.org/officeDocument/2006/relationships/image" Target="../media/image4.png"/><Relationship Id="rId4" Type="http://schemas.openxmlformats.org/officeDocument/2006/relationships/image" Target="../media/image3.pn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microsoft.com/office/2007/relationships/hdphoto" Target="../media/hdphoto2.wdp"/><Relationship Id="rId1" Type="http://schemas.openxmlformats.org/officeDocument/2006/relationships/image" Target="../media/image4.png"/><Relationship Id="rId6" Type="http://schemas.openxmlformats.org/officeDocument/2006/relationships/image" Target="../media/image3.png"/><Relationship Id="rId5" Type="http://schemas.openxmlformats.org/officeDocument/2006/relationships/image" Target="../media/image1.png"/><Relationship Id="rId4" Type="http://schemas.microsoft.com/office/2007/relationships/hdphoto" Target="../media/hdphoto1.wdp"/></Relationships>
</file>

<file path=xl/drawings/_rels/drawing3.xml.rels><?xml version="1.0" encoding="UTF-8" standalone="yes"?>
<Relationships xmlns="http://schemas.openxmlformats.org/package/2006/relationships"><Relationship Id="rId3" Type="http://schemas.microsoft.com/office/2007/relationships/hdphoto" Target="../media/hdphoto2.wdp"/><Relationship Id="rId2" Type="http://schemas.openxmlformats.org/officeDocument/2006/relationships/image" Target="../media/image4.png"/><Relationship Id="rId1" Type="http://schemas.openxmlformats.org/officeDocument/2006/relationships/image" Target="../media/image1.png"/><Relationship Id="rId6" Type="http://schemas.openxmlformats.org/officeDocument/2006/relationships/image" Target="../media/image3.png"/><Relationship Id="rId5" Type="http://schemas.microsoft.com/office/2007/relationships/hdphoto" Target="../media/hdphoto1.wdp"/><Relationship Id="rId4"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image" Target="../media/image3.png"/><Relationship Id="rId6" Type="http://schemas.microsoft.com/office/2007/relationships/hdphoto" Target="../media/hdphoto1.wdp"/><Relationship Id="rId5" Type="http://schemas.openxmlformats.org/officeDocument/2006/relationships/image" Target="../media/image2.png"/><Relationship Id="rId4" Type="http://schemas.microsoft.com/office/2007/relationships/hdphoto" Target="../media/hdphoto2.wdp"/></Relationships>
</file>

<file path=xl/drawings/_rels/drawing5.xml.rels><?xml version="1.0" encoding="UTF-8" standalone="yes"?>
<Relationships xmlns="http://schemas.openxmlformats.org/package/2006/relationships"><Relationship Id="rId3" Type="http://schemas.openxmlformats.org/officeDocument/2006/relationships/image" Target="../media/image1.png"/><Relationship Id="rId2" Type="http://schemas.microsoft.com/office/2007/relationships/hdphoto" Target="../media/hdphoto1.wdp"/><Relationship Id="rId1" Type="http://schemas.openxmlformats.org/officeDocument/2006/relationships/image" Target="../media/image2.png"/><Relationship Id="rId6" Type="http://schemas.microsoft.com/office/2007/relationships/hdphoto" Target="../media/hdphoto2.wdp"/><Relationship Id="rId5" Type="http://schemas.openxmlformats.org/officeDocument/2006/relationships/image" Target="../media/image4.png"/><Relationship Id="rId4" Type="http://schemas.openxmlformats.org/officeDocument/2006/relationships/image" Target="../media/image3.pn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microsoft.com/office/2007/relationships/hdphoto" Target="../media/hdphoto2.wdp"/><Relationship Id="rId1" Type="http://schemas.openxmlformats.org/officeDocument/2006/relationships/image" Target="../media/image4.png"/><Relationship Id="rId6" Type="http://schemas.microsoft.com/office/2007/relationships/hdphoto" Target="../media/hdphoto1.wdp"/><Relationship Id="rId5" Type="http://schemas.openxmlformats.org/officeDocument/2006/relationships/image" Target="../media/image2.png"/><Relationship Id="rId4"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1.png"/><Relationship Id="rId2" Type="http://schemas.microsoft.com/office/2007/relationships/hdphoto" Target="../media/hdphoto1.wdp"/><Relationship Id="rId1" Type="http://schemas.openxmlformats.org/officeDocument/2006/relationships/image" Target="../media/image2.png"/><Relationship Id="rId6" Type="http://schemas.microsoft.com/office/2007/relationships/hdphoto" Target="../media/hdphoto2.wdp"/><Relationship Id="rId5" Type="http://schemas.openxmlformats.org/officeDocument/2006/relationships/image" Target="../media/image4.png"/><Relationship Id="rId4" Type="http://schemas.openxmlformats.org/officeDocument/2006/relationships/image" Target="../media/image3.png"/></Relationships>
</file>

<file path=xl/drawings/_rels/drawing8.xml.rels><?xml version="1.0" encoding="UTF-8" standalone="yes"?>
<Relationships xmlns="http://schemas.openxmlformats.org/package/2006/relationships"><Relationship Id="rId3" Type="http://schemas.microsoft.com/office/2007/relationships/hdphoto" Target="../media/hdphoto2.wdp"/><Relationship Id="rId7" Type="http://schemas.microsoft.com/office/2007/relationships/hdphoto" Target="../media/hdphoto1.wdp"/><Relationship Id="rId2" Type="http://schemas.openxmlformats.org/officeDocument/2006/relationships/image" Target="../media/image4.png"/><Relationship Id="rId1" Type="http://schemas.openxmlformats.org/officeDocument/2006/relationships/image" Target="../media/image5.png"/><Relationship Id="rId6" Type="http://schemas.openxmlformats.org/officeDocument/2006/relationships/image" Target="../media/image2.png"/><Relationship Id="rId5" Type="http://schemas.openxmlformats.org/officeDocument/2006/relationships/image" Target="../media/image3.png"/><Relationship Id="rId4"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44824</xdr:colOff>
      <xdr:row>11</xdr:row>
      <xdr:rowOff>123265</xdr:rowOff>
    </xdr:from>
    <xdr:to>
      <xdr:col>2</xdr:col>
      <xdr:colOff>152314</xdr:colOff>
      <xdr:row>14</xdr:row>
      <xdr:rowOff>130511</xdr:rowOff>
    </xdr:to>
    <xdr:pic>
      <xdr:nvPicPr>
        <xdr:cNvPr id="2" name="Imagen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5059" y="8527677"/>
          <a:ext cx="1272902" cy="578746"/>
        </a:xfrm>
        <a:prstGeom prst="rect">
          <a:avLst/>
        </a:prstGeom>
        <a:noFill/>
        <a:ln>
          <a:noFill/>
        </a:ln>
      </xdr:spPr>
    </xdr:pic>
    <xdr:clientData/>
  </xdr:twoCellAnchor>
  <xdr:twoCellAnchor editAs="oneCell">
    <xdr:from>
      <xdr:col>4</xdr:col>
      <xdr:colOff>0</xdr:colOff>
      <xdr:row>11</xdr:row>
      <xdr:rowOff>33617</xdr:rowOff>
    </xdr:from>
    <xdr:to>
      <xdr:col>5</xdr:col>
      <xdr:colOff>747</xdr:colOff>
      <xdr:row>14</xdr:row>
      <xdr:rowOff>121247</xdr:rowOff>
    </xdr:to>
    <xdr:pic>
      <xdr:nvPicPr>
        <xdr:cNvPr id="3" name="Imagen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extLst>
            <a:ext uri="{BEBA8EAE-BF5A-486C-A8C5-ECC9F3942E4B}">
              <a14:imgProps xmlns:a14="http://schemas.microsoft.com/office/drawing/2010/main">
                <a14:imgLayer r:embed="rId3">
                  <a14:imgEffect>
                    <a14:brightnessContrast bright="57000" contrast="27000"/>
                  </a14:imgEffect>
                </a14:imgLayer>
              </a14:imgProps>
            </a:ext>
          </a:extLst>
        </a:blip>
        <a:stretch>
          <a:fillRect/>
        </a:stretch>
      </xdr:blipFill>
      <xdr:spPr>
        <a:xfrm>
          <a:off x="4863353" y="8438029"/>
          <a:ext cx="1244600" cy="659130"/>
        </a:xfrm>
        <a:prstGeom prst="rect">
          <a:avLst/>
        </a:prstGeom>
      </xdr:spPr>
    </xdr:pic>
    <xdr:clientData/>
  </xdr:twoCellAnchor>
  <xdr:twoCellAnchor editAs="oneCell">
    <xdr:from>
      <xdr:col>1</xdr:col>
      <xdr:colOff>33618</xdr:colOff>
      <xdr:row>17</xdr:row>
      <xdr:rowOff>179294</xdr:rowOff>
    </xdr:from>
    <xdr:to>
      <xdr:col>1</xdr:col>
      <xdr:colOff>974688</xdr:colOff>
      <xdr:row>21</xdr:row>
      <xdr:rowOff>179294</xdr:rowOff>
    </xdr:to>
    <xdr:pic>
      <xdr:nvPicPr>
        <xdr:cNvPr id="4" name="Imagen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243853" y="9726706"/>
          <a:ext cx="941070" cy="762000"/>
        </a:xfrm>
        <a:prstGeom prst="rect">
          <a:avLst/>
        </a:prstGeom>
        <a:noFill/>
        <a:ln>
          <a:noFill/>
        </a:ln>
      </xdr:spPr>
    </xdr:pic>
    <xdr:clientData/>
  </xdr:twoCellAnchor>
  <xdr:twoCellAnchor editAs="oneCell">
    <xdr:from>
      <xdr:col>4</xdr:col>
      <xdr:colOff>89647</xdr:colOff>
      <xdr:row>19</xdr:row>
      <xdr:rowOff>22412</xdr:rowOff>
    </xdr:from>
    <xdr:to>
      <xdr:col>4</xdr:col>
      <xdr:colOff>1099297</xdr:colOff>
      <xdr:row>21</xdr:row>
      <xdr:rowOff>110677</xdr:rowOff>
    </xdr:to>
    <xdr:pic>
      <xdr:nvPicPr>
        <xdr:cNvPr id="5" name="Imagen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5">
          <a:extLst>
            <a:ext uri="{BEBA8EAE-BF5A-486C-A8C5-ECC9F3942E4B}">
              <a14:imgProps xmlns:a14="http://schemas.microsoft.com/office/drawing/2010/main">
                <a14:imgLayer r:embed="rId6">
                  <a14:imgEffect>
                    <a14:sharpenSoften amount="1000"/>
                  </a14:imgEffect>
                  <a14:imgEffect>
                    <a14:brightnessContrast bright="19000" contrast="34000"/>
                  </a14:imgEffect>
                </a14:imgLayer>
              </a14:imgProps>
            </a:ext>
          </a:extLst>
        </a:blip>
        <a:stretch>
          <a:fillRect/>
        </a:stretch>
      </xdr:blipFill>
      <xdr:spPr>
        <a:xfrm>
          <a:off x="4953000" y="9950824"/>
          <a:ext cx="1009650" cy="4692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68036</xdr:colOff>
      <xdr:row>19</xdr:row>
      <xdr:rowOff>98629</xdr:rowOff>
    </xdr:from>
    <xdr:to>
      <xdr:col>4</xdr:col>
      <xdr:colOff>1714500</xdr:colOff>
      <xdr:row>23</xdr:row>
      <xdr:rowOff>101872</xdr:rowOff>
    </xdr:to>
    <xdr:pic>
      <xdr:nvPicPr>
        <xdr:cNvPr id="3" name="Imagen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1000"/>
                  </a14:imgEffect>
                  <a14:imgEffect>
                    <a14:brightnessContrast bright="19000" contrast="34000"/>
                  </a14:imgEffect>
                </a14:imgLayer>
              </a14:imgProps>
            </a:ext>
          </a:extLst>
        </a:blip>
        <a:stretch>
          <a:fillRect/>
        </a:stretch>
      </xdr:blipFill>
      <xdr:spPr>
        <a:xfrm>
          <a:off x="5932715" y="11746343"/>
          <a:ext cx="1646464" cy="765243"/>
        </a:xfrm>
        <a:prstGeom prst="rect">
          <a:avLst/>
        </a:prstGeom>
      </xdr:spPr>
    </xdr:pic>
    <xdr:clientData/>
  </xdr:twoCellAnchor>
  <xdr:twoCellAnchor editAs="oneCell">
    <xdr:from>
      <xdr:col>4</xdr:col>
      <xdr:colOff>27214</xdr:colOff>
      <xdr:row>12</xdr:row>
      <xdr:rowOff>40822</xdr:rowOff>
    </xdr:from>
    <xdr:to>
      <xdr:col>4</xdr:col>
      <xdr:colOff>1551213</xdr:colOff>
      <xdr:row>16</xdr:row>
      <xdr:rowOff>74023</xdr:rowOff>
    </xdr:to>
    <xdr:pic>
      <xdr:nvPicPr>
        <xdr:cNvPr id="4" name="Imagen 3">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3">
          <a:extLst>
            <a:ext uri="{BEBA8EAE-BF5A-486C-A8C5-ECC9F3942E4B}">
              <a14:imgProps xmlns:a14="http://schemas.microsoft.com/office/drawing/2010/main">
                <a14:imgLayer r:embed="rId4">
                  <a14:imgEffect>
                    <a14:brightnessContrast bright="57000" contrast="27000"/>
                  </a14:imgEffect>
                </a14:imgLayer>
              </a14:imgProps>
            </a:ext>
          </a:extLst>
        </a:blip>
        <a:stretch>
          <a:fillRect/>
        </a:stretch>
      </xdr:blipFill>
      <xdr:spPr>
        <a:xfrm>
          <a:off x="5891893" y="10355036"/>
          <a:ext cx="1523999" cy="795201"/>
        </a:xfrm>
        <a:prstGeom prst="rect">
          <a:avLst/>
        </a:prstGeom>
      </xdr:spPr>
    </xdr:pic>
    <xdr:clientData/>
  </xdr:twoCellAnchor>
  <xdr:twoCellAnchor editAs="oneCell">
    <xdr:from>
      <xdr:col>1</xdr:col>
      <xdr:colOff>68036</xdr:colOff>
      <xdr:row>13</xdr:row>
      <xdr:rowOff>108857</xdr:rowOff>
    </xdr:from>
    <xdr:to>
      <xdr:col>2</xdr:col>
      <xdr:colOff>29849</xdr:colOff>
      <xdr:row>16</xdr:row>
      <xdr:rowOff>120106</xdr:rowOff>
    </xdr:to>
    <xdr:pic>
      <xdr:nvPicPr>
        <xdr:cNvPr id="5" name="Imagen 4">
          <a:extLst>
            <a:ext uri="{FF2B5EF4-FFF2-40B4-BE49-F238E27FC236}">
              <a16:creationId xmlns:a16="http://schemas.microsoft.com/office/drawing/2014/main" id="{00000000-0008-0000-0100-000005000000}"/>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34143" y="10613571"/>
          <a:ext cx="1281706" cy="582749"/>
        </a:xfrm>
        <a:prstGeom prst="rect">
          <a:avLst/>
        </a:prstGeom>
        <a:noFill/>
        <a:ln>
          <a:noFill/>
        </a:ln>
      </xdr:spPr>
    </xdr:pic>
    <xdr:clientData/>
  </xdr:twoCellAnchor>
  <xdr:twoCellAnchor editAs="oneCell">
    <xdr:from>
      <xdr:col>1</xdr:col>
      <xdr:colOff>68035</xdr:colOff>
      <xdr:row>19</xdr:row>
      <xdr:rowOff>79495</xdr:rowOff>
    </xdr:from>
    <xdr:to>
      <xdr:col>1</xdr:col>
      <xdr:colOff>1129392</xdr:colOff>
      <xdr:row>23</xdr:row>
      <xdr:rowOff>176893</xdr:rowOff>
    </xdr:to>
    <xdr:pic>
      <xdr:nvPicPr>
        <xdr:cNvPr id="6" name="Imagen 5">
          <a:extLst>
            <a:ext uri="{FF2B5EF4-FFF2-40B4-BE49-F238E27FC236}">
              <a16:creationId xmlns:a16="http://schemas.microsoft.com/office/drawing/2014/main" id="{00000000-0008-0000-0100-000006000000}"/>
            </a:ext>
          </a:extLst>
        </xdr:cNvPr>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034142" y="11727209"/>
          <a:ext cx="1061357" cy="859398"/>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28575</xdr:colOff>
      <xdr:row>15</xdr:row>
      <xdr:rowOff>9525</xdr:rowOff>
    </xdr:from>
    <xdr:ext cx="3924301" cy="188128"/>
    <mc:AlternateContent xmlns:mc="http://schemas.openxmlformats.org/markup-compatibility/2006" xmlns:a14="http://schemas.microsoft.com/office/drawing/2010/main">
      <mc:Choice Requires="a14">
        <xdr:sp macro="" textlink="">
          <xdr:nvSpPr>
            <xdr:cNvPr id="3" name="CuadroTexto 2">
              <a:extLst>
                <a:ext uri="{FF2B5EF4-FFF2-40B4-BE49-F238E27FC236}">
                  <a16:creationId xmlns:a16="http://schemas.microsoft.com/office/drawing/2014/main" id="{00000000-0008-0000-0200-000003000000}"/>
                </a:ext>
              </a:extLst>
            </xdr:cNvPr>
            <xdr:cNvSpPr txBox="1"/>
          </xdr:nvSpPr>
          <xdr:spPr>
            <a:xfrm>
              <a:off x="28575" y="3952875"/>
              <a:ext cx="3924301" cy="18812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14:m>
                <m:oMath xmlns:m="http://schemas.openxmlformats.org/officeDocument/2006/math">
                  <m:bar>
                    <m:barPr>
                      <m:pos m:val="top"/>
                      <m:ctrlPr>
                        <a:rPr lang="es-CO" sz="1100" i="1">
                          <a:latin typeface="Cambria Math" panose="02040503050406030204" pitchFamily="18" charset="0"/>
                        </a:rPr>
                      </m:ctrlPr>
                    </m:barPr>
                    <m:e>
                      <m:r>
                        <a:rPr lang="es-CO" sz="1100" b="0" i="1">
                          <a:latin typeface="Cambria Math" panose="02040503050406030204" pitchFamily="18" charset="0"/>
                        </a:rPr>
                        <m:t>𝑋</m:t>
                      </m:r>
                    </m:e>
                  </m:bar>
                </m:oMath>
              </a14:m>
              <a:r>
                <a:rPr lang="es-CO" sz="1100">
                  <a:latin typeface="Arial" panose="020B0604020202020204" pitchFamily="34" charset="0"/>
                  <a:cs typeface="Arial" panose="020B0604020202020204" pitchFamily="34" charset="0"/>
                </a:rPr>
                <a:t> = Promedio Aritmético de las ofertas válidas</a:t>
              </a:r>
            </a:p>
          </xdr:txBody>
        </xdr:sp>
      </mc:Choice>
      <mc:Fallback xmlns="">
        <xdr:sp macro="" textlink="">
          <xdr:nvSpPr>
            <xdr:cNvPr id="3" name="CuadroTexto 2">
              <a:extLst>
                <a:ext uri="{FF2B5EF4-FFF2-40B4-BE49-F238E27FC236}">
                  <a16:creationId xmlns:a16="http://schemas.microsoft.com/office/drawing/2014/main" id="{94B2B314-3D36-414B-BE02-10B11E6DC0DA}"/>
                </a:ext>
              </a:extLst>
            </xdr:cNvPr>
            <xdr:cNvSpPr txBox="1"/>
          </xdr:nvSpPr>
          <xdr:spPr>
            <a:xfrm>
              <a:off x="28575" y="3952875"/>
              <a:ext cx="3924301" cy="18812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s-CO" sz="1100" i="0">
                  <a:latin typeface="Cambria Math" panose="02040503050406030204" pitchFamily="18" charset="0"/>
                </a:rPr>
                <a:t>¯</a:t>
              </a:r>
              <a:r>
                <a:rPr lang="es-CO" sz="1100" b="0" i="0">
                  <a:latin typeface="Cambria Math" panose="02040503050406030204" pitchFamily="18" charset="0"/>
                </a:rPr>
                <a:t>𝑋</a:t>
              </a:r>
              <a:r>
                <a:rPr lang="es-CO" sz="1100">
                  <a:latin typeface="Arial" panose="020B0604020202020204" pitchFamily="34" charset="0"/>
                  <a:cs typeface="Arial" panose="020B0604020202020204" pitchFamily="34" charset="0"/>
                </a:rPr>
                <a:t> = Promedio Aritmético de las ofertas válidas</a:t>
              </a:r>
            </a:p>
          </xdr:txBody>
        </xdr:sp>
      </mc:Fallback>
    </mc:AlternateContent>
    <xdr:clientData/>
  </xdr:oneCellAnchor>
  <xdr:oneCellAnchor>
    <xdr:from>
      <xdr:col>0</xdr:col>
      <xdr:colOff>0</xdr:colOff>
      <xdr:row>18</xdr:row>
      <xdr:rowOff>0</xdr:rowOff>
    </xdr:from>
    <xdr:ext cx="1952626" cy="165366"/>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200-000004000000}"/>
                </a:ext>
              </a:extLst>
            </xdr:cNvPr>
            <xdr:cNvSpPr txBox="1"/>
          </xdr:nvSpPr>
          <xdr:spPr>
            <a:xfrm>
              <a:off x="0" y="4514850"/>
              <a:ext cx="1952626" cy="1653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14:m>
                <m:oMath xmlns:m="http://schemas.openxmlformats.org/officeDocument/2006/math">
                  <m:sSub>
                    <m:sSubPr>
                      <m:ctrlPr>
                        <a:rPr lang="es-CO" sz="1100" i="1">
                          <a:solidFill>
                            <a:schemeClr val="tx1"/>
                          </a:solidFill>
                          <a:effectLst/>
                          <a:latin typeface="Cambria Math" panose="02040503050406030204" pitchFamily="18" charset="0"/>
                          <a:ea typeface="+mn-ea"/>
                          <a:cs typeface="+mn-cs"/>
                        </a:rPr>
                      </m:ctrlPr>
                    </m:sSubPr>
                    <m:e>
                      <m:r>
                        <a:rPr lang="es-CO" sz="1100" b="0" i="1">
                          <a:solidFill>
                            <a:schemeClr val="tx1"/>
                          </a:solidFill>
                          <a:effectLst/>
                          <a:latin typeface="Cambria Math" panose="02040503050406030204" pitchFamily="18" charset="0"/>
                          <a:ea typeface="+mn-ea"/>
                          <a:cs typeface="+mn-cs"/>
                        </a:rPr>
                        <m:t>𝑋</m:t>
                      </m:r>
                    </m:e>
                    <m:sub>
                      <m:r>
                        <a:rPr lang="es-CO" sz="1100" b="0" i="1">
                          <a:solidFill>
                            <a:schemeClr val="tx1"/>
                          </a:solidFill>
                          <a:effectLst/>
                          <a:latin typeface="Cambria Math" panose="02040503050406030204" pitchFamily="18" charset="0"/>
                          <a:ea typeface="+mn-ea"/>
                          <a:cs typeface="+mn-cs"/>
                        </a:rPr>
                        <m:t>𝐴</m:t>
                      </m:r>
                      <m:r>
                        <a:rPr lang="es-CO" sz="1100" b="0" i="1">
                          <a:solidFill>
                            <a:schemeClr val="tx1"/>
                          </a:solidFill>
                          <a:effectLst/>
                          <a:latin typeface="Cambria Math" panose="02040503050406030204" pitchFamily="18" charset="0"/>
                          <a:ea typeface="+mn-ea"/>
                          <a:cs typeface="+mn-cs"/>
                        </a:rPr>
                        <m:t> </m:t>
                      </m:r>
                    </m:sub>
                  </m:sSub>
                </m:oMath>
              </a14:m>
              <a:r>
                <a:rPr lang="es-CO" sz="1100">
                  <a:latin typeface="Arial" panose="020B0604020202020204" pitchFamily="34" charset="0"/>
                  <a:cs typeface="Arial" panose="020B0604020202020204" pitchFamily="34" charset="0"/>
                </a:rPr>
                <a:t> = Media Aritmética Alta</a:t>
              </a:r>
            </a:p>
          </xdr:txBody>
        </xdr:sp>
      </mc:Choice>
      <mc:Fallback xmlns="">
        <xdr:sp macro="" textlink="">
          <xdr:nvSpPr>
            <xdr:cNvPr id="4" name="CuadroTexto 3">
              <a:extLst>
                <a:ext uri="{FF2B5EF4-FFF2-40B4-BE49-F238E27FC236}">
                  <a16:creationId xmlns:a16="http://schemas.microsoft.com/office/drawing/2014/main" id="{476C47B2-B489-43B2-8F2C-EDB3B3B8FF1B}"/>
                </a:ext>
              </a:extLst>
            </xdr:cNvPr>
            <xdr:cNvSpPr txBox="1"/>
          </xdr:nvSpPr>
          <xdr:spPr>
            <a:xfrm>
              <a:off x="0" y="4514850"/>
              <a:ext cx="1952626" cy="1653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s-CO" sz="1100" b="0" i="0">
                  <a:solidFill>
                    <a:schemeClr val="tx1"/>
                  </a:solidFill>
                  <a:effectLst/>
                  <a:latin typeface="Cambria Math" panose="02040503050406030204" pitchFamily="18" charset="0"/>
                  <a:ea typeface="+mn-ea"/>
                  <a:cs typeface="+mn-cs"/>
                </a:rPr>
                <a:t>𝑋_(𝐴 )</a:t>
              </a:r>
              <a:r>
                <a:rPr lang="es-CO" sz="1100">
                  <a:latin typeface="Arial" panose="020B0604020202020204" pitchFamily="34" charset="0"/>
                  <a:cs typeface="Arial" panose="020B0604020202020204" pitchFamily="34" charset="0"/>
                </a:rPr>
                <a:t> = Media Aritmética Alta</a:t>
              </a:r>
            </a:p>
          </xdr:txBody>
        </xdr:sp>
      </mc:Fallback>
    </mc:AlternateContent>
    <xdr:clientData/>
  </xdr:oneCellAnchor>
  <xdr:oneCellAnchor>
    <xdr:from>
      <xdr:col>1</xdr:col>
      <xdr:colOff>190500</xdr:colOff>
      <xdr:row>17</xdr:row>
      <xdr:rowOff>123825</xdr:rowOff>
    </xdr:from>
    <xdr:ext cx="1038225" cy="371475"/>
    <mc:AlternateContent xmlns:mc="http://schemas.openxmlformats.org/markup-compatibility/2006" xmlns:a14="http://schemas.microsoft.com/office/drawing/2010/main">
      <mc:Choice Requires="a14">
        <xdr:sp macro="" textlink="">
          <xdr:nvSpPr>
            <xdr:cNvPr id="5" name="CuadroTexto 4">
              <a:extLst>
                <a:ext uri="{FF2B5EF4-FFF2-40B4-BE49-F238E27FC236}">
                  <a16:creationId xmlns:a16="http://schemas.microsoft.com/office/drawing/2014/main" id="{00000000-0008-0000-0200-000005000000}"/>
                </a:ext>
              </a:extLst>
            </xdr:cNvPr>
            <xdr:cNvSpPr txBox="1"/>
          </xdr:nvSpPr>
          <xdr:spPr>
            <a:xfrm>
              <a:off x="2752725" y="4448175"/>
              <a:ext cx="1038225" cy="3714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14:m>
                <m:oMath xmlns:m="http://schemas.openxmlformats.org/officeDocument/2006/math">
                  <m:sSub>
                    <m:sSubPr>
                      <m:ctrlPr>
                        <a:rPr lang="es-CO" sz="1100" i="1">
                          <a:latin typeface="Cambria Math" panose="02040503050406030204" pitchFamily="18" charset="0"/>
                        </a:rPr>
                      </m:ctrlPr>
                    </m:sSubPr>
                    <m:e>
                      <m:r>
                        <a:rPr lang="es-CO" sz="1100" b="0" i="1">
                          <a:latin typeface="Cambria Math" panose="02040503050406030204" pitchFamily="18" charset="0"/>
                        </a:rPr>
                        <m:t>𝑋</m:t>
                      </m:r>
                    </m:e>
                    <m:sub>
                      <m:r>
                        <a:rPr lang="es-CO" sz="1100" b="0" i="1">
                          <a:latin typeface="Cambria Math" panose="02040503050406030204" pitchFamily="18" charset="0"/>
                        </a:rPr>
                        <m:t>𝐴</m:t>
                      </m:r>
                      <m:r>
                        <a:rPr lang="es-CO" sz="1100" b="0" i="1">
                          <a:latin typeface="Cambria Math" panose="02040503050406030204" pitchFamily="18" charset="0"/>
                        </a:rPr>
                        <m:t> </m:t>
                      </m:r>
                    </m:sub>
                  </m:sSub>
                </m:oMath>
              </a14:m>
              <a:r>
                <a:rPr lang="es-CO" sz="1100">
                  <a:latin typeface="Arial" panose="020B0604020202020204" pitchFamily="34" charset="0"/>
                  <a:cs typeface="Arial" panose="020B0604020202020204" pitchFamily="34" charset="0"/>
                </a:rPr>
                <a:t>= </a:t>
              </a:r>
              <a14:m>
                <m:oMath xmlns:m="http://schemas.openxmlformats.org/officeDocument/2006/math">
                  <m:f>
                    <m:fPr>
                      <m:ctrlPr>
                        <a:rPr lang="es-CO" sz="1100" i="1">
                          <a:latin typeface="Cambria Math" panose="02040503050406030204" pitchFamily="18" charset="0"/>
                        </a:rPr>
                      </m:ctrlPr>
                    </m:fPr>
                    <m:num>
                      <m:r>
                        <a:rPr lang="es-CO" sz="1100" b="0" i="1">
                          <a:latin typeface="Cambria Math" panose="02040503050406030204" pitchFamily="18" charset="0"/>
                        </a:rPr>
                        <m:t>𝑉</m:t>
                      </m:r>
                      <m:func>
                        <m:funcPr>
                          <m:ctrlPr>
                            <a:rPr lang="es-CO" sz="1100" b="0" i="1">
                              <a:latin typeface="Cambria Math" panose="02040503050406030204" pitchFamily="18" charset="0"/>
                            </a:rPr>
                          </m:ctrlPr>
                        </m:funcPr>
                        <m:fName>
                          <m:r>
                            <m:rPr>
                              <m:sty m:val="p"/>
                            </m:rPr>
                            <a:rPr lang="es-CO" sz="1100" b="0" i="0">
                              <a:latin typeface="Cambria Math" panose="02040503050406030204" pitchFamily="18" charset="0"/>
                            </a:rPr>
                            <m:t>max</m:t>
                          </m:r>
                        </m:fName>
                        <m:e>
                          <m:r>
                            <a:rPr lang="es-CO" sz="1100" b="0" i="1">
                              <a:latin typeface="Cambria Math" panose="02040503050406030204" pitchFamily="18" charset="0"/>
                            </a:rPr>
                            <m:t>+ </m:t>
                          </m:r>
                          <m:bar>
                            <m:barPr>
                              <m:pos m:val="top"/>
                              <m:ctrlPr>
                                <a:rPr lang="es-CO" sz="1100" i="1">
                                  <a:solidFill>
                                    <a:schemeClr val="tx1"/>
                                  </a:solidFill>
                                  <a:effectLst/>
                                  <a:latin typeface="Cambria Math" panose="02040503050406030204" pitchFamily="18" charset="0"/>
                                  <a:ea typeface="+mn-ea"/>
                                  <a:cs typeface="+mn-cs"/>
                                </a:rPr>
                              </m:ctrlPr>
                            </m:barPr>
                            <m:e>
                              <m:r>
                                <a:rPr lang="es-CO" sz="1100" b="0" i="1">
                                  <a:solidFill>
                                    <a:schemeClr val="tx1"/>
                                  </a:solidFill>
                                  <a:effectLst/>
                                  <a:latin typeface="Cambria Math" panose="02040503050406030204" pitchFamily="18" charset="0"/>
                                  <a:ea typeface="+mn-ea"/>
                                  <a:cs typeface="+mn-cs"/>
                                </a:rPr>
                                <m:t>𝑋</m:t>
                              </m:r>
                            </m:e>
                          </m:bar>
                          <m:r>
                            <a:rPr lang="es-CO" sz="1100" b="0" i="1">
                              <a:latin typeface="Cambria Math" panose="02040503050406030204" pitchFamily="18" charset="0"/>
                            </a:rPr>
                            <m:t> </m:t>
                          </m:r>
                        </m:e>
                      </m:func>
                    </m:num>
                    <m:den>
                      <m:r>
                        <a:rPr lang="es-CO" sz="1100" b="0" i="1">
                          <a:latin typeface="Cambria Math" panose="02040503050406030204" pitchFamily="18" charset="0"/>
                        </a:rPr>
                        <m:t>2</m:t>
                      </m:r>
                    </m:den>
                  </m:f>
                </m:oMath>
              </a14:m>
              <a:r>
                <a:rPr lang="es-CO" sz="1100"/>
                <a:t>  </a:t>
              </a:r>
            </a:p>
          </xdr:txBody>
        </xdr:sp>
      </mc:Choice>
      <mc:Fallback xmlns="">
        <xdr:sp macro="" textlink="">
          <xdr:nvSpPr>
            <xdr:cNvPr id="5" name="CuadroTexto 4">
              <a:extLst>
                <a:ext uri="{FF2B5EF4-FFF2-40B4-BE49-F238E27FC236}">
                  <a16:creationId xmlns:a16="http://schemas.microsoft.com/office/drawing/2014/main" id="{EFA5460B-939D-4307-9DE6-0E89EE5FC351}"/>
                </a:ext>
              </a:extLst>
            </xdr:cNvPr>
            <xdr:cNvSpPr txBox="1"/>
          </xdr:nvSpPr>
          <xdr:spPr>
            <a:xfrm>
              <a:off x="2752725" y="4448175"/>
              <a:ext cx="1038225" cy="3714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r>
                <a:rPr lang="es-CO" sz="1100" b="0" i="0">
                  <a:latin typeface="Cambria Math" panose="02040503050406030204" pitchFamily="18" charset="0"/>
                </a:rPr>
                <a:t>𝑋_(𝐴 )</a:t>
              </a:r>
              <a:r>
                <a:rPr lang="es-CO" sz="1100">
                  <a:latin typeface="Arial" panose="020B0604020202020204" pitchFamily="34" charset="0"/>
                  <a:cs typeface="Arial" panose="020B0604020202020204" pitchFamily="34" charset="0"/>
                </a:rPr>
                <a:t>= </a:t>
              </a:r>
              <a:r>
                <a:rPr lang="es-CO" sz="1100" i="0">
                  <a:latin typeface="Cambria Math" panose="02040503050406030204" pitchFamily="18" charset="0"/>
                </a:rPr>
                <a:t>(</a:t>
              </a:r>
              <a:r>
                <a:rPr lang="es-CO" sz="1100" b="0" i="0">
                  <a:latin typeface="Cambria Math" panose="02040503050406030204" pitchFamily="18" charset="0"/>
                </a:rPr>
                <a:t>𝑉 max⁡〖+ </a:t>
              </a:r>
              <a:r>
                <a:rPr lang="es-CO" sz="1100" b="0" i="0">
                  <a:solidFill>
                    <a:schemeClr val="tx1"/>
                  </a:solidFill>
                  <a:effectLst/>
                  <a:latin typeface="Cambria Math" panose="02040503050406030204" pitchFamily="18" charset="0"/>
                  <a:ea typeface="+mn-ea"/>
                  <a:cs typeface="+mn-cs"/>
                </a:rPr>
                <a:t>¯𝑋 </a:t>
              </a:r>
              <a:r>
                <a:rPr lang="es-CO" sz="1100" b="0" i="0">
                  <a:latin typeface="Cambria Math" panose="02040503050406030204" pitchFamily="18" charset="0"/>
                </a:rPr>
                <a:t> 〗)/2</a:t>
              </a:r>
              <a:r>
                <a:rPr lang="es-CO" sz="1100"/>
                <a:t>  </a:t>
              </a:r>
            </a:p>
          </xdr:txBody>
        </xdr:sp>
      </mc:Fallback>
    </mc:AlternateContent>
    <xdr:clientData/>
  </xdr:oneCellAnchor>
  <xdr:oneCellAnchor>
    <xdr:from>
      <xdr:col>0</xdr:col>
      <xdr:colOff>57150</xdr:colOff>
      <xdr:row>12</xdr:row>
      <xdr:rowOff>38100</xdr:rowOff>
    </xdr:from>
    <xdr:ext cx="2105025" cy="489814"/>
    <mc:AlternateContent xmlns:mc="http://schemas.openxmlformats.org/markup-compatibility/2006" xmlns:a14="http://schemas.microsoft.com/office/drawing/2010/main">
      <mc:Choice Requires="a14">
        <xdr:sp macro="" textlink="">
          <xdr:nvSpPr>
            <xdr:cNvPr id="6" name="CuadroTexto 5">
              <a:extLst>
                <a:ext uri="{FF2B5EF4-FFF2-40B4-BE49-F238E27FC236}">
                  <a16:creationId xmlns:a16="http://schemas.microsoft.com/office/drawing/2014/main" id="{00000000-0008-0000-0200-000006000000}"/>
                </a:ext>
              </a:extLst>
            </xdr:cNvPr>
            <xdr:cNvSpPr txBox="1"/>
          </xdr:nvSpPr>
          <xdr:spPr>
            <a:xfrm>
              <a:off x="57150" y="3562350"/>
              <a:ext cx="2105025" cy="4898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14:m>
                <m:oMath xmlns:m="http://schemas.openxmlformats.org/officeDocument/2006/math">
                  <m:r>
                    <a:rPr lang="es-CO" sz="1100" b="0" i="1">
                      <a:solidFill>
                        <a:schemeClr val="tx1"/>
                      </a:solidFill>
                      <a:effectLst/>
                      <a:latin typeface="Cambria Math" panose="02040503050406030204" pitchFamily="18" charset="0"/>
                      <a:ea typeface="+mn-ea"/>
                      <a:cs typeface="+mn-cs"/>
                    </a:rPr>
                    <m:t>𝑉</m:t>
                  </m:r>
                </m:oMath>
              </a14:m>
              <a:r>
                <a:rPr lang="es-CO" sz="1100">
                  <a:latin typeface="Arial" panose="020B0604020202020204" pitchFamily="34" charset="0"/>
                  <a:cs typeface="Arial" panose="020B0604020202020204" pitchFamily="34" charset="0"/>
                </a:rPr>
                <a:t> </a:t>
              </a:r>
              <a:r>
                <a:rPr lang="es-CO" sz="1100" i="1">
                  <a:latin typeface="Arial" panose="020B0604020202020204" pitchFamily="34" charset="0"/>
                  <a:cs typeface="Arial" panose="020B0604020202020204" pitchFamily="34" charset="0"/>
                </a:rPr>
                <a:t>max </a:t>
              </a:r>
              <a:r>
                <a:rPr lang="es-CO" sz="1100">
                  <a:latin typeface="Arial" panose="020B0604020202020204" pitchFamily="34" charset="0"/>
                  <a:cs typeface="Arial" panose="020B0604020202020204" pitchFamily="34" charset="0"/>
                </a:rPr>
                <a:t> = Valor</a:t>
              </a:r>
              <a:r>
                <a:rPr lang="es-CO" sz="1100" baseline="0">
                  <a:latin typeface="Arial" panose="020B0604020202020204" pitchFamily="34" charset="0"/>
                  <a:cs typeface="Arial" panose="020B0604020202020204" pitchFamily="34" charset="0"/>
                </a:rPr>
                <a:t> Total sin decimales de la oferta más alta</a:t>
              </a:r>
              <a:r>
                <a:rPr lang="es-CO" sz="1100">
                  <a:latin typeface="Arial" panose="020B0604020202020204" pitchFamily="34" charset="0"/>
                  <a:cs typeface="Arial" panose="020B0604020202020204" pitchFamily="34" charset="0"/>
                </a:rPr>
                <a:t> Media Aritmética Alta</a:t>
              </a:r>
            </a:p>
          </xdr:txBody>
        </xdr:sp>
      </mc:Choice>
      <mc:Fallback xmlns="">
        <xdr:sp macro="" textlink="">
          <xdr:nvSpPr>
            <xdr:cNvPr id="6" name="CuadroTexto 5">
              <a:extLst>
                <a:ext uri="{FF2B5EF4-FFF2-40B4-BE49-F238E27FC236}">
                  <a16:creationId xmlns:a16="http://schemas.microsoft.com/office/drawing/2014/main" xmlns:a14="http://schemas.microsoft.com/office/drawing/2010/main" xmlns="" id="{A0435B6F-21DF-43AE-B227-F5628A5B23DE}"/>
                </a:ext>
              </a:extLst>
            </xdr:cNvPr>
            <xdr:cNvSpPr txBox="1"/>
          </xdr:nvSpPr>
          <xdr:spPr>
            <a:xfrm>
              <a:off x="57150" y="3562350"/>
              <a:ext cx="2105025" cy="4898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s-CO" sz="1100" b="0" i="0">
                  <a:solidFill>
                    <a:schemeClr val="tx1"/>
                  </a:solidFill>
                  <a:effectLst/>
                  <a:latin typeface="Cambria Math" panose="02040503050406030204" pitchFamily="18" charset="0"/>
                  <a:ea typeface="+mn-ea"/>
                  <a:cs typeface="+mn-cs"/>
                </a:rPr>
                <a:t>𝑉</a:t>
              </a:r>
              <a:r>
                <a:rPr lang="es-CO" sz="1100">
                  <a:latin typeface="Arial" panose="020B0604020202020204" pitchFamily="34" charset="0"/>
                  <a:cs typeface="Arial" panose="020B0604020202020204" pitchFamily="34" charset="0"/>
                </a:rPr>
                <a:t> </a:t>
              </a:r>
              <a:r>
                <a:rPr lang="es-CO" sz="1100" i="1">
                  <a:latin typeface="Arial" panose="020B0604020202020204" pitchFamily="34" charset="0"/>
                  <a:cs typeface="Arial" panose="020B0604020202020204" pitchFamily="34" charset="0"/>
                </a:rPr>
                <a:t>max </a:t>
              </a:r>
              <a:r>
                <a:rPr lang="es-CO" sz="1100">
                  <a:latin typeface="Arial" panose="020B0604020202020204" pitchFamily="34" charset="0"/>
                  <a:cs typeface="Arial" panose="020B0604020202020204" pitchFamily="34" charset="0"/>
                </a:rPr>
                <a:t> = Valor</a:t>
              </a:r>
              <a:r>
                <a:rPr lang="es-CO" sz="1100" baseline="0">
                  <a:latin typeface="Arial" panose="020B0604020202020204" pitchFamily="34" charset="0"/>
                  <a:cs typeface="Arial" panose="020B0604020202020204" pitchFamily="34" charset="0"/>
                </a:rPr>
                <a:t> Total sin decimales de la oferta más alta</a:t>
              </a:r>
              <a:r>
                <a:rPr lang="es-CO" sz="1100">
                  <a:latin typeface="Arial" panose="020B0604020202020204" pitchFamily="34" charset="0"/>
                  <a:cs typeface="Arial" panose="020B0604020202020204" pitchFamily="34" charset="0"/>
                </a:rPr>
                <a:t> Media Aritmética Alta</a:t>
              </a:r>
            </a:p>
          </xdr:txBody>
        </xdr:sp>
      </mc:Fallback>
    </mc:AlternateContent>
    <xdr:clientData/>
  </xdr:oneCellAnchor>
  <xdr:oneCellAnchor>
    <xdr:from>
      <xdr:col>0</xdr:col>
      <xdr:colOff>28575</xdr:colOff>
      <xdr:row>23</xdr:row>
      <xdr:rowOff>57150</xdr:rowOff>
    </xdr:from>
    <xdr:ext cx="4248150" cy="381000"/>
    <mc:AlternateContent xmlns:mc="http://schemas.openxmlformats.org/markup-compatibility/2006" xmlns:a14="http://schemas.microsoft.com/office/drawing/2010/main">
      <mc:Choice Requires="a14">
        <xdr:sp macro="" textlink="">
          <xdr:nvSpPr>
            <xdr:cNvPr id="7" name="CuadroTexto 6">
              <a:extLst>
                <a:ext uri="{FF2B5EF4-FFF2-40B4-BE49-F238E27FC236}">
                  <a16:creationId xmlns:a16="http://schemas.microsoft.com/office/drawing/2014/main" id="{00000000-0008-0000-0200-000007000000}"/>
                </a:ext>
              </a:extLst>
            </xdr:cNvPr>
            <xdr:cNvSpPr txBox="1"/>
          </xdr:nvSpPr>
          <xdr:spPr>
            <a:xfrm>
              <a:off x="28575" y="5524500"/>
              <a:ext cx="4248150" cy="381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14:m>
                <m:oMath xmlns:m="http://schemas.openxmlformats.org/officeDocument/2006/math">
                  <m:r>
                    <m:rPr>
                      <m:sty m:val="p"/>
                    </m:rPr>
                    <a:rPr lang="es-CO" sz="1100" b="0" i="0">
                      <a:latin typeface="Cambria Math" panose="02040503050406030204" pitchFamily="18" charset="0"/>
                    </a:rPr>
                    <m:t>Puntaje</m:t>
                  </m:r>
                  <m:r>
                    <a:rPr lang="es-CO" sz="1100" b="0" i="0">
                      <a:latin typeface="Cambria Math" panose="02040503050406030204" pitchFamily="18" charset="0"/>
                    </a:rPr>
                    <m:t> </m:t>
                  </m:r>
                  <m:r>
                    <m:rPr>
                      <m:sty m:val="p"/>
                    </m:rPr>
                    <a:rPr lang="es-CO" sz="1100" b="0" i="0">
                      <a:latin typeface="Cambria Math" panose="02040503050406030204" pitchFamily="18" charset="0"/>
                    </a:rPr>
                    <m:t>i</m:t>
                  </m:r>
                  <m:r>
                    <a:rPr lang="es-CO" sz="1100" b="0" i="0">
                      <a:latin typeface="Cambria Math" panose="02040503050406030204" pitchFamily="18" charset="0"/>
                    </a:rPr>
                    <m:t>=60 </m:t>
                  </m:r>
                  <m:r>
                    <m:rPr>
                      <m:sty m:val="p"/>
                    </m:rPr>
                    <a:rPr lang="es-CO" sz="1100" b="0" i="0">
                      <a:latin typeface="Cambria Math" panose="02040503050406030204" pitchFamily="18" charset="0"/>
                    </a:rPr>
                    <m:t>x</m:t>
                  </m:r>
                  <m:r>
                    <a:rPr lang="es-CO" sz="1100" b="0" i="0">
                      <a:latin typeface="Cambria Math" panose="02040503050406030204" pitchFamily="18" charset="0"/>
                    </a:rPr>
                    <m:t> ( 1 −(</m:t>
                  </m:r>
                  <m:f>
                    <m:fPr>
                      <m:ctrlPr>
                        <a:rPr lang="es-CO" sz="1100" b="0" i="1">
                          <a:latin typeface="Cambria Math" panose="02040503050406030204" pitchFamily="18" charset="0"/>
                        </a:rPr>
                      </m:ctrlPr>
                    </m:fPr>
                    <m:num>
                      <m:r>
                        <a:rPr lang="es-CO" sz="1100" b="0" i="0">
                          <a:solidFill>
                            <a:schemeClr val="tx1"/>
                          </a:solidFill>
                          <a:effectLst/>
                          <a:latin typeface="Cambria Math" panose="02040503050406030204" pitchFamily="18" charset="0"/>
                          <a:ea typeface="+mn-ea"/>
                          <a:cs typeface="+mn-cs"/>
                        </a:rPr>
                        <m:t> </m:t>
                      </m:r>
                      <m:sSub>
                        <m:sSubPr>
                          <m:ctrlPr>
                            <a:rPr lang="es-CO" sz="1100" i="1">
                              <a:solidFill>
                                <a:schemeClr val="tx1"/>
                              </a:solidFill>
                              <a:effectLst/>
                              <a:latin typeface="Cambria Math" panose="02040503050406030204" pitchFamily="18" charset="0"/>
                              <a:ea typeface="+mn-ea"/>
                              <a:cs typeface="+mn-cs"/>
                            </a:rPr>
                          </m:ctrlPr>
                        </m:sSubPr>
                        <m:e>
                          <m:r>
                            <a:rPr lang="es-CO" sz="1100" b="0" i="1">
                              <a:solidFill>
                                <a:schemeClr val="tx1"/>
                              </a:solidFill>
                              <a:effectLst/>
                              <a:latin typeface="Cambria Math" panose="02040503050406030204" pitchFamily="18" charset="0"/>
                              <a:ea typeface="+mn-ea"/>
                              <a:cs typeface="+mn-cs"/>
                            </a:rPr>
                            <m:t>𝑋</m:t>
                          </m:r>
                        </m:e>
                        <m:sub>
                          <m:r>
                            <a:rPr lang="es-CO" sz="1100" b="0" i="1">
                              <a:solidFill>
                                <a:schemeClr val="tx1"/>
                              </a:solidFill>
                              <a:effectLst/>
                              <a:latin typeface="Cambria Math" panose="02040503050406030204" pitchFamily="18" charset="0"/>
                              <a:ea typeface="+mn-ea"/>
                              <a:cs typeface="+mn-cs"/>
                            </a:rPr>
                            <m:t>𝐴</m:t>
                          </m:r>
                          <m:r>
                            <a:rPr lang="es-CO" sz="1100" b="0" i="1">
                              <a:solidFill>
                                <a:schemeClr val="tx1"/>
                              </a:solidFill>
                              <a:effectLst/>
                              <a:latin typeface="Cambria Math" panose="02040503050406030204" pitchFamily="18" charset="0"/>
                              <a:ea typeface="+mn-ea"/>
                              <a:cs typeface="+mn-cs"/>
                            </a:rPr>
                            <m:t> </m:t>
                          </m:r>
                        </m:sub>
                      </m:sSub>
                      <m:r>
                        <a:rPr lang="es-CO" sz="1100" b="0" i="0">
                          <a:solidFill>
                            <a:schemeClr val="tx1"/>
                          </a:solidFill>
                          <a:effectLst/>
                          <a:latin typeface="Cambria Math" panose="02040503050406030204" pitchFamily="18" charset="0"/>
                          <a:ea typeface="+mn-ea"/>
                          <a:cs typeface="+mn-cs"/>
                        </a:rPr>
                        <m:t>−</m:t>
                      </m:r>
                      <m:r>
                        <a:rPr lang="es-CO" sz="1100" b="0" i="1">
                          <a:solidFill>
                            <a:schemeClr val="tx1"/>
                          </a:solidFill>
                          <a:effectLst/>
                          <a:latin typeface="Cambria Math" panose="02040503050406030204" pitchFamily="18" charset="0"/>
                          <a:ea typeface="+mn-ea"/>
                          <a:cs typeface="+mn-cs"/>
                        </a:rPr>
                        <m:t>𝑉𝑖</m:t>
                      </m:r>
                    </m:num>
                    <m:den>
                      <m:sSub>
                        <m:sSubPr>
                          <m:ctrlPr>
                            <a:rPr lang="es-CO" sz="1100" i="1">
                              <a:solidFill>
                                <a:schemeClr val="tx1"/>
                              </a:solidFill>
                              <a:effectLst/>
                              <a:latin typeface="Cambria Math" panose="02040503050406030204" pitchFamily="18" charset="0"/>
                              <a:ea typeface="+mn-ea"/>
                              <a:cs typeface="+mn-cs"/>
                            </a:rPr>
                          </m:ctrlPr>
                        </m:sSubPr>
                        <m:e>
                          <m:r>
                            <a:rPr lang="es-CO" sz="1100" b="0" i="1">
                              <a:solidFill>
                                <a:schemeClr val="tx1"/>
                              </a:solidFill>
                              <a:effectLst/>
                              <a:latin typeface="Cambria Math" panose="02040503050406030204" pitchFamily="18" charset="0"/>
                              <a:ea typeface="+mn-ea"/>
                              <a:cs typeface="+mn-cs"/>
                            </a:rPr>
                            <m:t>𝑋</m:t>
                          </m:r>
                        </m:e>
                        <m:sub>
                          <m:r>
                            <a:rPr lang="es-CO" sz="1100" b="0" i="1">
                              <a:solidFill>
                                <a:schemeClr val="tx1"/>
                              </a:solidFill>
                              <a:effectLst/>
                              <a:latin typeface="Cambria Math" panose="02040503050406030204" pitchFamily="18" charset="0"/>
                              <a:ea typeface="+mn-ea"/>
                              <a:cs typeface="+mn-cs"/>
                            </a:rPr>
                            <m:t>𝐴</m:t>
                          </m:r>
                          <m:r>
                            <a:rPr lang="es-CO" sz="1100" b="0" i="1">
                              <a:solidFill>
                                <a:schemeClr val="tx1"/>
                              </a:solidFill>
                              <a:effectLst/>
                              <a:latin typeface="Cambria Math" panose="02040503050406030204" pitchFamily="18" charset="0"/>
                              <a:ea typeface="+mn-ea"/>
                              <a:cs typeface="+mn-cs"/>
                            </a:rPr>
                            <m:t> </m:t>
                          </m:r>
                        </m:sub>
                      </m:sSub>
                    </m:den>
                  </m:f>
                </m:oMath>
              </a14:m>
              <a:r>
                <a:rPr lang="es-CO" sz="1100" i="0">
                  <a:latin typeface="Arial" panose="020B0604020202020204" pitchFamily="34" charset="0"/>
                  <a:cs typeface="Arial" panose="020B0604020202020204" pitchFamily="34" charset="0"/>
                </a:rPr>
                <a:t>)) para valores menores o iguales a </a:t>
              </a:r>
              <a14:m>
                <m:oMath xmlns:m="http://schemas.openxmlformats.org/officeDocument/2006/math">
                  <m:sSub>
                    <m:sSubPr>
                      <m:ctrlPr>
                        <a:rPr lang="es-CO" sz="1100" i="1">
                          <a:solidFill>
                            <a:schemeClr val="tx1"/>
                          </a:solidFill>
                          <a:effectLst/>
                          <a:latin typeface="Cambria Math" panose="02040503050406030204" pitchFamily="18" charset="0"/>
                          <a:ea typeface="+mn-ea"/>
                          <a:cs typeface="+mn-cs"/>
                        </a:rPr>
                      </m:ctrlPr>
                    </m:sSubPr>
                    <m:e>
                      <m:r>
                        <a:rPr lang="es-CO" sz="1100" b="0" i="1">
                          <a:solidFill>
                            <a:schemeClr val="tx1"/>
                          </a:solidFill>
                          <a:effectLst/>
                          <a:latin typeface="Cambria Math" panose="02040503050406030204" pitchFamily="18" charset="0"/>
                          <a:ea typeface="+mn-ea"/>
                          <a:cs typeface="+mn-cs"/>
                        </a:rPr>
                        <m:t>𝑋</m:t>
                      </m:r>
                    </m:e>
                    <m:sub>
                      <m:r>
                        <a:rPr lang="es-CO" sz="1100" b="0" i="1">
                          <a:solidFill>
                            <a:schemeClr val="tx1"/>
                          </a:solidFill>
                          <a:effectLst/>
                          <a:latin typeface="Cambria Math" panose="02040503050406030204" pitchFamily="18" charset="0"/>
                          <a:ea typeface="+mn-ea"/>
                          <a:cs typeface="+mn-cs"/>
                        </a:rPr>
                        <m:t>𝐴</m:t>
                      </m:r>
                      <m:r>
                        <a:rPr lang="es-CO" sz="1100" b="0" i="1">
                          <a:solidFill>
                            <a:schemeClr val="tx1"/>
                          </a:solidFill>
                          <a:effectLst/>
                          <a:latin typeface="Cambria Math" panose="02040503050406030204" pitchFamily="18" charset="0"/>
                          <a:ea typeface="+mn-ea"/>
                          <a:cs typeface="+mn-cs"/>
                        </a:rPr>
                        <m:t> </m:t>
                      </m:r>
                    </m:sub>
                  </m:sSub>
                </m:oMath>
              </a14:m>
              <a:endParaRPr lang="es-CO" sz="1100" i="0">
                <a:latin typeface="Arial" panose="020B0604020202020204" pitchFamily="34" charset="0"/>
                <a:cs typeface="Arial" panose="020B0604020202020204" pitchFamily="34" charset="0"/>
              </a:endParaRPr>
            </a:p>
          </xdr:txBody>
        </xdr:sp>
      </mc:Choice>
      <mc:Fallback xmlns="">
        <xdr:sp macro="" textlink="">
          <xdr:nvSpPr>
            <xdr:cNvPr id="7" name="CuadroTexto 6">
              <a:extLst>
                <a:ext uri="{FF2B5EF4-FFF2-40B4-BE49-F238E27FC236}">
                  <a16:creationId xmlns:a16="http://schemas.microsoft.com/office/drawing/2014/main" id="{0CFD4AE8-0C56-423D-BEE3-E7981A8B0621}"/>
                </a:ext>
              </a:extLst>
            </xdr:cNvPr>
            <xdr:cNvSpPr txBox="1"/>
          </xdr:nvSpPr>
          <xdr:spPr>
            <a:xfrm>
              <a:off x="28575" y="5524500"/>
              <a:ext cx="4248150" cy="381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1100" b="0" i="0">
                  <a:latin typeface="Cambria Math" panose="02040503050406030204" pitchFamily="18" charset="0"/>
                </a:rPr>
                <a:t>Puntaje i=60 x ( 1 −((</a:t>
              </a:r>
              <a:r>
                <a:rPr lang="es-CO" sz="1100" b="0" i="0">
                  <a:solidFill>
                    <a:schemeClr val="tx1"/>
                  </a:solidFill>
                  <a:effectLst/>
                  <a:latin typeface="Cambria Math" panose="02040503050406030204" pitchFamily="18" charset="0"/>
                  <a:ea typeface="+mn-ea"/>
                  <a:cs typeface="+mn-cs"/>
                </a:rPr>
                <a:t> 𝑋_(𝐴 )−𝑉𝑖)/𝑋_(𝐴 ) </a:t>
              </a:r>
              <a:r>
                <a:rPr lang="es-CO" sz="1100" i="0">
                  <a:latin typeface="Arial" panose="020B0604020202020204" pitchFamily="34" charset="0"/>
                  <a:cs typeface="Arial" panose="020B0604020202020204" pitchFamily="34" charset="0"/>
                </a:rPr>
                <a:t>)) para valores menores o iguales a </a:t>
              </a:r>
              <a:r>
                <a:rPr lang="es-CO" sz="1100" b="0" i="0">
                  <a:solidFill>
                    <a:schemeClr val="tx1"/>
                  </a:solidFill>
                  <a:effectLst/>
                  <a:latin typeface="Cambria Math" panose="02040503050406030204" pitchFamily="18" charset="0"/>
                  <a:ea typeface="+mn-ea"/>
                  <a:cs typeface="+mn-cs"/>
                </a:rPr>
                <a:t>𝑋_(𝐴 )</a:t>
              </a:r>
              <a:endParaRPr lang="es-CO" sz="1100" i="0">
                <a:latin typeface="Arial" panose="020B0604020202020204" pitchFamily="34" charset="0"/>
                <a:cs typeface="Arial" panose="020B0604020202020204" pitchFamily="34" charset="0"/>
              </a:endParaRPr>
            </a:p>
          </xdr:txBody>
        </xdr:sp>
      </mc:Fallback>
    </mc:AlternateContent>
    <xdr:clientData/>
  </xdr:oneCellAnchor>
  <xdr:twoCellAnchor editAs="oneCell">
    <xdr:from>
      <xdr:col>0</xdr:col>
      <xdr:colOff>152400</xdr:colOff>
      <xdr:row>27</xdr:row>
      <xdr:rowOff>123825</xdr:rowOff>
    </xdr:from>
    <xdr:to>
      <xdr:col>0</xdr:col>
      <xdr:colOff>1377242</xdr:colOff>
      <xdr:row>30</xdr:row>
      <xdr:rowOff>109220</xdr:rowOff>
    </xdr:to>
    <xdr:pic>
      <xdr:nvPicPr>
        <xdr:cNvPr id="8" name="Imagen 7">
          <a:extLst>
            <a:ext uri="{FF2B5EF4-FFF2-40B4-BE49-F238E27FC236}">
              <a16:creationId xmlns:a16="http://schemas.microsoft.com/office/drawing/2014/main" id="{00000000-0008-0000-0200-000008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5895975"/>
          <a:ext cx="1224842" cy="556895"/>
        </a:xfrm>
        <a:prstGeom prst="rect">
          <a:avLst/>
        </a:prstGeom>
        <a:noFill/>
        <a:ln>
          <a:noFill/>
        </a:ln>
      </xdr:spPr>
    </xdr:pic>
    <xdr:clientData/>
  </xdr:twoCellAnchor>
  <xdr:twoCellAnchor editAs="oneCell">
    <xdr:from>
      <xdr:col>2</xdr:col>
      <xdr:colOff>76200</xdr:colOff>
      <xdr:row>34</xdr:row>
      <xdr:rowOff>57151</xdr:rowOff>
    </xdr:from>
    <xdr:to>
      <xdr:col>2</xdr:col>
      <xdr:colOff>1393254</xdr:colOff>
      <xdr:row>37</xdr:row>
      <xdr:rowOff>97791</xdr:rowOff>
    </xdr:to>
    <xdr:pic>
      <xdr:nvPicPr>
        <xdr:cNvPr id="9" name="Imagen 8">
          <a:extLst>
            <a:ext uri="{FF2B5EF4-FFF2-40B4-BE49-F238E27FC236}">
              <a16:creationId xmlns:a16="http://schemas.microsoft.com/office/drawing/2014/main" id="{00000000-0008-0000-0200-000009000000}"/>
            </a:ext>
          </a:extLst>
        </xdr:cNvPr>
        <xdr:cNvPicPr/>
      </xdr:nvPicPr>
      <xdr:blipFill>
        <a:blip xmlns:r="http://schemas.openxmlformats.org/officeDocument/2006/relationships" r:embed="rId2">
          <a:extLst>
            <a:ext uri="{BEBA8EAE-BF5A-486C-A8C5-ECC9F3942E4B}">
              <a14:imgProps xmlns:a14="http://schemas.microsoft.com/office/drawing/2010/main">
                <a14:imgLayer r:embed="rId3">
                  <a14:imgEffect>
                    <a14:sharpenSoften amount="1000"/>
                  </a14:imgEffect>
                  <a14:imgEffect>
                    <a14:brightnessContrast bright="19000" contrast="34000"/>
                  </a14:imgEffect>
                </a14:imgLayer>
              </a14:imgProps>
            </a:ext>
          </a:extLst>
        </a:blip>
        <a:stretch>
          <a:fillRect/>
        </a:stretch>
      </xdr:blipFill>
      <xdr:spPr>
        <a:xfrm>
          <a:off x="4876800" y="7162801"/>
          <a:ext cx="1317054" cy="612140"/>
        </a:xfrm>
        <a:prstGeom prst="rect">
          <a:avLst/>
        </a:prstGeom>
      </xdr:spPr>
    </xdr:pic>
    <xdr:clientData/>
  </xdr:twoCellAnchor>
  <xdr:twoCellAnchor editAs="oneCell">
    <xdr:from>
      <xdr:col>2</xdr:col>
      <xdr:colOff>85725</xdr:colOff>
      <xdr:row>27</xdr:row>
      <xdr:rowOff>28575</xdr:rowOff>
    </xdr:from>
    <xdr:to>
      <xdr:col>2</xdr:col>
      <xdr:colOff>1330325</xdr:colOff>
      <xdr:row>30</xdr:row>
      <xdr:rowOff>116205</xdr:rowOff>
    </xdr:to>
    <xdr:pic>
      <xdr:nvPicPr>
        <xdr:cNvPr id="10" name="Imagen 9">
          <a:extLst>
            <a:ext uri="{FF2B5EF4-FFF2-40B4-BE49-F238E27FC236}">
              <a16:creationId xmlns:a16="http://schemas.microsoft.com/office/drawing/2014/main" id="{00000000-0008-0000-0200-00000A000000}"/>
            </a:ext>
          </a:extLst>
        </xdr:cNvPr>
        <xdr:cNvPicPr/>
      </xdr:nvPicPr>
      <xdr:blipFill>
        <a:blip xmlns:r="http://schemas.openxmlformats.org/officeDocument/2006/relationships" r:embed="rId4">
          <a:extLst>
            <a:ext uri="{BEBA8EAE-BF5A-486C-A8C5-ECC9F3942E4B}">
              <a14:imgProps xmlns:a14="http://schemas.microsoft.com/office/drawing/2010/main">
                <a14:imgLayer r:embed="rId5">
                  <a14:imgEffect>
                    <a14:brightnessContrast bright="57000" contrast="27000"/>
                  </a14:imgEffect>
                </a14:imgLayer>
              </a14:imgProps>
            </a:ext>
          </a:extLst>
        </a:blip>
        <a:stretch>
          <a:fillRect/>
        </a:stretch>
      </xdr:blipFill>
      <xdr:spPr>
        <a:xfrm>
          <a:off x="4886325" y="5800725"/>
          <a:ext cx="1244600" cy="659130"/>
        </a:xfrm>
        <a:prstGeom prst="rect">
          <a:avLst/>
        </a:prstGeom>
      </xdr:spPr>
    </xdr:pic>
    <xdr:clientData/>
  </xdr:twoCellAnchor>
  <xdr:twoCellAnchor editAs="oneCell">
    <xdr:from>
      <xdr:col>0</xdr:col>
      <xdr:colOff>114300</xdr:colOff>
      <xdr:row>33</xdr:row>
      <xdr:rowOff>142875</xdr:rowOff>
    </xdr:from>
    <xdr:to>
      <xdr:col>0</xdr:col>
      <xdr:colOff>1055370</xdr:colOff>
      <xdr:row>37</xdr:row>
      <xdr:rowOff>142875</xdr:rowOff>
    </xdr:to>
    <xdr:pic>
      <xdr:nvPicPr>
        <xdr:cNvPr id="11" name="Imagen 10">
          <a:extLst>
            <a:ext uri="{FF2B5EF4-FFF2-40B4-BE49-F238E27FC236}">
              <a16:creationId xmlns:a16="http://schemas.microsoft.com/office/drawing/2014/main" id="{00000000-0008-0000-0200-00000B000000}"/>
            </a:ext>
          </a:extLst>
        </xdr:cNvPr>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14300" y="7058025"/>
          <a:ext cx="941070" cy="76200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95249</xdr:colOff>
      <xdr:row>35</xdr:row>
      <xdr:rowOff>109959</xdr:rowOff>
    </xdr:from>
    <xdr:to>
      <xdr:col>1</xdr:col>
      <xdr:colOff>1102178</xdr:colOff>
      <xdr:row>39</xdr:row>
      <xdr:rowOff>163286</xdr:rowOff>
    </xdr:to>
    <xdr:pic>
      <xdr:nvPicPr>
        <xdr:cNvPr id="2" name="Imagen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1356" y="16846745"/>
          <a:ext cx="1006929" cy="815327"/>
        </a:xfrm>
        <a:prstGeom prst="rect">
          <a:avLst/>
        </a:prstGeom>
        <a:noFill/>
        <a:ln>
          <a:noFill/>
        </a:ln>
      </xdr:spPr>
    </xdr:pic>
    <xdr:clientData/>
  </xdr:twoCellAnchor>
  <xdr:twoCellAnchor editAs="oneCell">
    <xdr:from>
      <xdr:col>1</xdr:col>
      <xdr:colOff>95250</xdr:colOff>
      <xdr:row>29</xdr:row>
      <xdr:rowOff>149678</xdr:rowOff>
    </xdr:from>
    <xdr:to>
      <xdr:col>1</xdr:col>
      <xdr:colOff>1257246</xdr:colOff>
      <xdr:row>32</xdr:row>
      <xdr:rowOff>106499</xdr:rowOff>
    </xdr:to>
    <xdr:pic>
      <xdr:nvPicPr>
        <xdr:cNvPr id="3" name="Imagen 2">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61357" y="15743464"/>
          <a:ext cx="1161996" cy="528321"/>
        </a:xfrm>
        <a:prstGeom prst="rect">
          <a:avLst/>
        </a:prstGeom>
        <a:noFill/>
        <a:ln>
          <a:noFill/>
        </a:ln>
      </xdr:spPr>
    </xdr:pic>
    <xdr:clientData/>
  </xdr:twoCellAnchor>
  <xdr:twoCellAnchor editAs="oneCell">
    <xdr:from>
      <xdr:col>4</xdr:col>
      <xdr:colOff>54427</xdr:colOff>
      <xdr:row>36</xdr:row>
      <xdr:rowOff>40821</xdr:rowOff>
    </xdr:from>
    <xdr:to>
      <xdr:col>4</xdr:col>
      <xdr:colOff>1415396</xdr:colOff>
      <xdr:row>39</xdr:row>
      <xdr:rowOff>101872</xdr:rowOff>
    </xdr:to>
    <xdr:pic>
      <xdr:nvPicPr>
        <xdr:cNvPr id="4" name="Imagen 3">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3">
          <a:extLst>
            <a:ext uri="{BEBA8EAE-BF5A-486C-A8C5-ECC9F3942E4B}">
              <a14:imgProps xmlns:a14="http://schemas.microsoft.com/office/drawing/2010/main">
                <a14:imgLayer r:embed="rId4">
                  <a14:imgEffect>
                    <a14:sharpenSoften amount="1000"/>
                  </a14:imgEffect>
                  <a14:imgEffect>
                    <a14:brightnessContrast bright="19000" contrast="34000"/>
                  </a14:imgEffect>
                </a14:imgLayer>
              </a14:imgProps>
            </a:ext>
          </a:extLst>
        </a:blip>
        <a:stretch>
          <a:fillRect/>
        </a:stretch>
      </xdr:blipFill>
      <xdr:spPr>
        <a:xfrm>
          <a:off x="5701391" y="16968107"/>
          <a:ext cx="1360969" cy="632551"/>
        </a:xfrm>
        <a:prstGeom prst="rect">
          <a:avLst/>
        </a:prstGeom>
      </xdr:spPr>
    </xdr:pic>
    <xdr:clientData/>
  </xdr:twoCellAnchor>
  <xdr:twoCellAnchor editAs="oneCell">
    <xdr:from>
      <xdr:col>4</xdr:col>
      <xdr:colOff>68035</xdr:colOff>
      <xdr:row>28</xdr:row>
      <xdr:rowOff>149820</xdr:rowOff>
    </xdr:from>
    <xdr:to>
      <xdr:col>4</xdr:col>
      <xdr:colOff>1415142</xdr:colOff>
      <xdr:row>32</xdr:row>
      <xdr:rowOff>101237</xdr:rowOff>
    </xdr:to>
    <xdr:pic>
      <xdr:nvPicPr>
        <xdr:cNvPr id="5" name="Imagen 4">
          <a:extLst>
            <a:ext uri="{FF2B5EF4-FFF2-40B4-BE49-F238E27FC236}">
              <a16:creationId xmlns:a16="http://schemas.microsoft.com/office/drawing/2014/main" id="{00000000-0008-0000-0300-000005000000}"/>
            </a:ext>
          </a:extLst>
        </xdr:cNvPr>
        <xdr:cNvPicPr/>
      </xdr:nvPicPr>
      <xdr:blipFill>
        <a:blip xmlns:r="http://schemas.openxmlformats.org/officeDocument/2006/relationships" r:embed="rId5">
          <a:extLst>
            <a:ext uri="{BEBA8EAE-BF5A-486C-A8C5-ECC9F3942E4B}">
              <a14:imgProps xmlns:a14="http://schemas.microsoft.com/office/drawing/2010/main">
                <a14:imgLayer r:embed="rId6">
                  <a14:imgEffect>
                    <a14:brightnessContrast bright="57000" contrast="27000"/>
                  </a14:imgEffect>
                </a14:imgLayer>
              </a14:imgProps>
            </a:ext>
          </a:extLst>
        </a:blip>
        <a:stretch>
          <a:fillRect/>
        </a:stretch>
      </xdr:blipFill>
      <xdr:spPr>
        <a:xfrm>
          <a:off x="5714999" y="15553106"/>
          <a:ext cx="1347107" cy="71341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38100</xdr:colOff>
      <xdr:row>9</xdr:row>
      <xdr:rowOff>28575</xdr:rowOff>
    </xdr:from>
    <xdr:to>
      <xdr:col>4</xdr:col>
      <xdr:colOff>387350</xdr:colOff>
      <xdr:row>12</xdr:row>
      <xdr:rowOff>116205</xdr:rowOff>
    </xdr:to>
    <xdr:pic>
      <xdr:nvPicPr>
        <xdr:cNvPr id="2" name="Imagen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BEBA8EAE-BF5A-486C-A8C5-ECC9F3942E4B}">
              <a14:imgProps xmlns:a14="http://schemas.microsoft.com/office/drawing/2010/main">
                <a14:imgLayer r:embed="rId2">
                  <a14:imgEffect>
                    <a14:brightnessContrast bright="57000" contrast="27000"/>
                  </a14:imgEffect>
                </a14:imgLayer>
              </a14:imgProps>
            </a:ext>
          </a:extLst>
        </a:blip>
        <a:stretch>
          <a:fillRect/>
        </a:stretch>
      </xdr:blipFill>
      <xdr:spPr>
        <a:xfrm>
          <a:off x="3981450" y="1914525"/>
          <a:ext cx="1244600" cy="659130"/>
        </a:xfrm>
        <a:prstGeom prst="rect">
          <a:avLst/>
        </a:prstGeom>
      </xdr:spPr>
    </xdr:pic>
    <xdr:clientData/>
  </xdr:twoCellAnchor>
  <xdr:twoCellAnchor editAs="oneCell">
    <xdr:from>
      <xdr:col>0</xdr:col>
      <xdr:colOff>209550</xdr:colOff>
      <xdr:row>10</xdr:row>
      <xdr:rowOff>0</xdr:rowOff>
    </xdr:from>
    <xdr:to>
      <xdr:col>1</xdr:col>
      <xdr:colOff>546696</xdr:colOff>
      <xdr:row>12</xdr:row>
      <xdr:rowOff>118745</xdr:rowOff>
    </xdr:to>
    <xdr:pic>
      <xdr:nvPicPr>
        <xdr:cNvPr id="3" name="Imagen 2">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09550" y="2076450"/>
          <a:ext cx="1099146" cy="499745"/>
        </a:xfrm>
        <a:prstGeom prst="rect">
          <a:avLst/>
        </a:prstGeom>
        <a:noFill/>
        <a:ln>
          <a:noFill/>
        </a:ln>
      </xdr:spPr>
    </xdr:pic>
    <xdr:clientData/>
  </xdr:twoCellAnchor>
  <xdr:twoCellAnchor editAs="oneCell">
    <xdr:from>
      <xdr:col>0</xdr:col>
      <xdr:colOff>228600</xdr:colOff>
      <xdr:row>15</xdr:row>
      <xdr:rowOff>171450</xdr:rowOff>
    </xdr:from>
    <xdr:to>
      <xdr:col>1</xdr:col>
      <xdr:colOff>407670</xdr:colOff>
      <xdr:row>19</xdr:row>
      <xdr:rowOff>171450</xdr:rowOff>
    </xdr:to>
    <xdr:pic>
      <xdr:nvPicPr>
        <xdr:cNvPr id="4" name="Imagen 3">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28600" y="3200400"/>
          <a:ext cx="941070" cy="762000"/>
        </a:xfrm>
        <a:prstGeom prst="rect">
          <a:avLst/>
        </a:prstGeom>
        <a:noFill/>
        <a:ln>
          <a:noFill/>
        </a:ln>
      </xdr:spPr>
    </xdr:pic>
    <xdr:clientData/>
  </xdr:twoCellAnchor>
  <xdr:twoCellAnchor editAs="oneCell">
    <xdr:from>
      <xdr:col>3</xdr:col>
      <xdr:colOff>133350</xdr:colOff>
      <xdr:row>16</xdr:row>
      <xdr:rowOff>139389</xdr:rowOff>
    </xdr:from>
    <xdr:to>
      <xdr:col>4</xdr:col>
      <xdr:colOff>419100</xdr:colOff>
      <xdr:row>19</xdr:row>
      <xdr:rowOff>116841</xdr:rowOff>
    </xdr:to>
    <xdr:pic>
      <xdr:nvPicPr>
        <xdr:cNvPr id="5" name="Imagen 4">
          <a:extLst>
            <a:ext uri="{FF2B5EF4-FFF2-40B4-BE49-F238E27FC236}">
              <a16:creationId xmlns:a16="http://schemas.microsoft.com/office/drawing/2014/main" id="{00000000-0008-0000-0400-000005000000}"/>
            </a:ext>
          </a:extLst>
        </xdr:cNvPr>
        <xdr:cNvPicPr/>
      </xdr:nvPicPr>
      <xdr:blipFill>
        <a:blip xmlns:r="http://schemas.openxmlformats.org/officeDocument/2006/relationships" r:embed="rId5">
          <a:extLst>
            <a:ext uri="{BEBA8EAE-BF5A-486C-A8C5-ECC9F3942E4B}">
              <a14:imgProps xmlns:a14="http://schemas.microsoft.com/office/drawing/2010/main">
                <a14:imgLayer r:embed="rId6">
                  <a14:imgEffect>
                    <a14:sharpenSoften amount="1000"/>
                  </a14:imgEffect>
                  <a14:imgEffect>
                    <a14:brightnessContrast bright="19000" contrast="34000"/>
                  </a14:imgEffect>
                </a14:imgLayer>
              </a14:imgProps>
            </a:ext>
          </a:extLst>
        </a:blip>
        <a:stretch>
          <a:fillRect/>
        </a:stretch>
      </xdr:blipFill>
      <xdr:spPr>
        <a:xfrm>
          <a:off x="4076700" y="3358839"/>
          <a:ext cx="1181100" cy="54895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57149</xdr:colOff>
      <xdr:row>17</xdr:row>
      <xdr:rowOff>110412</xdr:rowOff>
    </xdr:from>
    <xdr:to>
      <xdr:col>3</xdr:col>
      <xdr:colOff>1362074</xdr:colOff>
      <xdr:row>20</xdr:row>
      <xdr:rowOff>145415</xdr:rowOff>
    </xdr:to>
    <xdr:pic>
      <xdr:nvPicPr>
        <xdr:cNvPr id="2" name="Imagen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1000"/>
                  </a14:imgEffect>
                  <a14:imgEffect>
                    <a14:brightnessContrast bright="19000" contrast="34000"/>
                  </a14:imgEffect>
                </a14:imgLayer>
              </a14:imgProps>
            </a:ext>
          </a:extLst>
        </a:blip>
        <a:stretch>
          <a:fillRect/>
        </a:stretch>
      </xdr:blipFill>
      <xdr:spPr>
        <a:xfrm>
          <a:off x="5448299" y="4139487"/>
          <a:ext cx="1304925" cy="606503"/>
        </a:xfrm>
        <a:prstGeom prst="rect">
          <a:avLst/>
        </a:prstGeom>
      </xdr:spPr>
    </xdr:pic>
    <xdr:clientData/>
  </xdr:twoCellAnchor>
  <xdr:twoCellAnchor editAs="oneCell">
    <xdr:from>
      <xdr:col>0</xdr:col>
      <xdr:colOff>123825</xdr:colOff>
      <xdr:row>16</xdr:row>
      <xdr:rowOff>133350</xdr:rowOff>
    </xdr:from>
    <xdr:to>
      <xdr:col>0</xdr:col>
      <xdr:colOff>1064895</xdr:colOff>
      <xdr:row>20</xdr:row>
      <xdr:rowOff>133350</xdr:rowOff>
    </xdr:to>
    <xdr:pic>
      <xdr:nvPicPr>
        <xdr:cNvPr id="3" name="Imagen 2">
          <a:extLst>
            <a:ext uri="{FF2B5EF4-FFF2-40B4-BE49-F238E27FC236}">
              <a16:creationId xmlns:a16="http://schemas.microsoft.com/office/drawing/2014/main" id="{00000000-0008-0000-0500-000003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23825" y="3971925"/>
          <a:ext cx="941070" cy="762000"/>
        </a:xfrm>
        <a:prstGeom prst="rect">
          <a:avLst/>
        </a:prstGeom>
        <a:noFill/>
        <a:ln>
          <a:noFill/>
        </a:ln>
      </xdr:spPr>
    </xdr:pic>
    <xdr:clientData/>
  </xdr:twoCellAnchor>
  <xdr:twoCellAnchor editAs="oneCell">
    <xdr:from>
      <xdr:col>0</xdr:col>
      <xdr:colOff>95249</xdr:colOff>
      <xdr:row>10</xdr:row>
      <xdr:rowOff>112535</xdr:rowOff>
    </xdr:from>
    <xdr:to>
      <xdr:col>0</xdr:col>
      <xdr:colOff>1323974</xdr:colOff>
      <xdr:row>13</xdr:row>
      <xdr:rowOff>99695</xdr:rowOff>
    </xdr:to>
    <xdr:pic>
      <xdr:nvPicPr>
        <xdr:cNvPr id="4" name="Imagen 3">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5249" y="2808110"/>
          <a:ext cx="1228725" cy="558660"/>
        </a:xfrm>
        <a:prstGeom prst="rect">
          <a:avLst/>
        </a:prstGeom>
        <a:noFill/>
        <a:ln>
          <a:noFill/>
        </a:ln>
      </xdr:spPr>
    </xdr:pic>
    <xdr:clientData/>
  </xdr:twoCellAnchor>
  <xdr:twoCellAnchor editAs="oneCell">
    <xdr:from>
      <xdr:col>3</xdr:col>
      <xdr:colOff>57150</xdr:colOff>
      <xdr:row>10</xdr:row>
      <xdr:rowOff>19050</xdr:rowOff>
    </xdr:from>
    <xdr:to>
      <xdr:col>3</xdr:col>
      <xdr:colOff>1301750</xdr:colOff>
      <xdr:row>13</xdr:row>
      <xdr:rowOff>106680</xdr:rowOff>
    </xdr:to>
    <xdr:pic>
      <xdr:nvPicPr>
        <xdr:cNvPr id="5" name="Imagen 4">
          <a:extLst>
            <a:ext uri="{FF2B5EF4-FFF2-40B4-BE49-F238E27FC236}">
              <a16:creationId xmlns:a16="http://schemas.microsoft.com/office/drawing/2014/main" id="{00000000-0008-0000-0500-000005000000}"/>
            </a:ext>
          </a:extLst>
        </xdr:cNvPr>
        <xdr:cNvPicPr/>
      </xdr:nvPicPr>
      <xdr:blipFill>
        <a:blip xmlns:r="http://schemas.openxmlformats.org/officeDocument/2006/relationships" r:embed="rId5">
          <a:extLst>
            <a:ext uri="{BEBA8EAE-BF5A-486C-A8C5-ECC9F3942E4B}">
              <a14:imgProps xmlns:a14="http://schemas.microsoft.com/office/drawing/2010/main">
                <a14:imgLayer r:embed="rId6">
                  <a14:imgEffect>
                    <a14:brightnessContrast bright="57000" contrast="27000"/>
                  </a14:imgEffect>
                </a14:imgLayer>
              </a14:imgProps>
            </a:ext>
          </a:extLst>
        </a:blip>
        <a:stretch>
          <a:fillRect/>
        </a:stretch>
      </xdr:blipFill>
      <xdr:spPr>
        <a:xfrm>
          <a:off x="5448300" y="2714625"/>
          <a:ext cx="1244600" cy="65913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59531</xdr:colOff>
      <xdr:row>7</xdr:row>
      <xdr:rowOff>178594</xdr:rowOff>
    </xdr:from>
    <xdr:to>
      <xdr:col>1</xdr:col>
      <xdr:colOff>1304131</xdr:colOff>
      <xdr:row>11</xdr:row>
      <xdr:rowOff>75724</xdr:rowOff>
    </xdr:to>
    <xdr:pic>
      <xdr:nvPicPr>
        <xdr:cNvPr id="2" name="Imagen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BEBA8EAE-BF5A-486C-A8C5-ECC9F3942E4B}">
              <a14:imgProps xmlns:a14="http://schemas.microsoft.com/office/drawing/2010/main">
                <a14:imgLayer r:embed="rId2">
                  <a14:imgEffect>
                    <a14:brightnessContrast bright="57000" contrast="27000"/>
                  </a14:imgEffect>
                </a14:imgLayer>
              </a14:imgProps>
            </a:ext>
          </a:extLst>
        </a:blip>
        <a:stretch>
          <a:fillRect/>
        </a:stretch>
      </xdr:blipFill>
      <xdr:spPr>
        <a:xfrm>
          <a:off x="5381625" y="4369594"/>
          <a:ext cx="1244600" cy="659130"/>
        </a:xfrm>
        <a:prstGeom prst="rect">
          <a:avLst/>
        </a:prstGeom>
      </xdr:spPr>
    </xdr:pic>
    <xdr:clientData/>
  </xdr:twoCellAnchor>
  <xdr:twoCellAnchor editAs="oneCell">
    <xdr:from>
      <xdr:col>0</xdr:col>
      <xdr:colOff>119062</xdr:colOff>
      <xdr:row>8</xdr:row>
      <xdr:rowOff>166687</xdr:rowOff>
    </xdr:from>
    <xdr:to>
      <xdr:col>0</xdr:col>
      <xdr:colOff>1254870</xdr:colOff>
      <xdr:row>11</xdr:row>
      <xdr:rowOff>111601</xdr:rowOff>
    </xdr:to>
    <xdr:pic>
      <xdr:nvPicPr>
        <xdr:cNvPr id="3" name="Imagen 2">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9062" y="4548187"/>
          <a:ext cx="1135808" cy="516414"/>
        </a:xfrm>
        <a:prstGeom prst="rect">
          <a:avLst/>
        </a:prstGeom>
        <a:noFill/>
        <a:ln>
          <a:noFill/>
        </a:ln>
      </xdr:spPr>
    </xdr:pic>
    <xdr:clientData/>
  </xdr:twoCellAnchor>
  <xdr:twoCellAnchor editAs="oneCell">
    <xdr:from>
      <xdr:col>0</xdr:col>
      <xdr:colOff>190500</xdr:colOff>
      <xdr:row>14</xdr:row>
      <xdr:rowOff>166687</xdr:rowOff>
    </xdr:from>
    <xdr:to>
      <xdr:col>0</xdr:col>
      <xdr:colOff>1131570</xdr:colOff>
      <xdr:row>18</xdr:row>
      <xdr:rowOff>166687</xdr:rowOff>
    </xdr:to>
    <xdr:pic>
      <xdr:nvPicPr>
        <xdr:cNvPr id="4" name="Imagen 3">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90500" y="5691187"/>
          <a:ext cx="941070" cy="762000"/>
        </a:xfrm>
        <a:prstGeom prst="rect">
          <a:avLst/>
        </a:prstGeom>
        <a:noFill/>
        <a:ln>
          <a:noFill/>
        </a:ln>
      </xdr:spPr>
    </xdr:pic>
    <xdr:clientData/>
  </xdr:twoCellAnchor>
  <xdr:twoCellAnchor editAs="oneCell">
    <xdr:from>
      <xdr:col>1</xdr:col>
      <xdr:colOff>107157</xdr:colOff>
      <xdr:row>15</xdr:row>
      <xdr:rowOff>95250</xdr:rowOff>
    </xdr:from>
    <xdr:to>
      <xdr:col>1</xdr:col>
      <xdr:colOff>1347359</xdr:colOff>
      <xdr:row>18</xdr:row>
      <xdr:rowOff>100171</xdr:rowOff>
    </xdr:to>
    <xdr:pic>
      <xdr:nvPicPr>
        <xdr:cNvPr id="5" name="Imagen 4">
          <a:extLst>
            <a:ext uri="{FF2B5EF4-FFF2-40B4-BE49-F238E27FC236}">
              <a16:creationId xmlns:a16="http://schemas.microsoft.com/office/drawing/2014/main" id="{00000000-0008-0000-0600-000005000000}"/>
            </a:ext>
          </a:extLst>
        </xdr:cNvPr>
        <xdr:cNvPicPr/>
      </xdr:nvPicPr>
      <xdr:blipFill>
        <a:blip xmlns:r="http://schemas.openxmlformats.org/officeDocument/2006/relationships" r:embed="rId5">
          <a:extLst>
            <a:ext uri="{BEBA8EAE-BF5A-486C-A8C5-ECC9F3942E4B}">
              <a14:imgProps xmlns:a14="http://schemas.microsoft.com/office/drawing/2010/main">
                <a14:imgLayer r:embed="rId6">
                  <a14:imgEffect>
                    <a14:sharpenSoften amount="1000"/>
                  </a14:imgEffect>
                  <a14:imgEffect>
                    <a14:brightnessContrast bright="19000" contrast="34000"/>
                  </a14:imgEffect>
                </a14:imgLayer>
              </a14:imgProps>
            </a:ext>
          </a:extLst>
        </a:blip>
        <a:stretch>
          <a:fillRect/>
        </a:stretch>
      </xdr:blipFill>
      <xdr:spPr>
        <a:xfrm>
          <a:off x="5429251" y="5810250"/>
          <a:ext cx="1240202" cy="57642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641350</xdr:colOff>
      <xdr:row>2</xdr:row>
      <xdr:rowOff>15875</xdr:rowOff>
    </xdr:from>
    <xdr:to>
      <xdr:col>10</xdr:col>
      <xdr:colOff>41275</xdr:colOff>
      <xdr:row>22</xdr:row>
      <xdr:rowOff>187325</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srcRect l="3368" t="24093" r="8846" b="13660"/>
        <a:stretch/>
      </xdr:blipFill>
      <xdr:spPr>
        <a:xfrm>
          <a:off x="641350" y="396875"/>
          <a:ext cx="11417300" cy="4552950"/>
        </a:xfrm>
        <a:prstGeom prst="rect">
          <a:avLst/>
        </a:prstGeom>
        <a:ln w="190500" cap="sq">
          <a:solidFill>
            <a:srgbClr val="C8C6BD"/>
          </a:solidFill>
          <a:prstDash val="solid"/>
          <a:miter lim="800000"/>
        </a:ln>
        <a:effectLst>
          <a:outerShdw blurRad="254000" algn="bl" rotWithShape="0">
            <a:srgbClr val="000000">
              <a:alpha val="43000"/>
            </a:srgbClr>
          </a:outerShdw>
        </a:effectLst>
        <a:scene3d>
          <a:camera prst="perspectiveFront" fov="5400000"/>
          <a:lightRig rig="threePt" dir="t">
            <a:rot lat="0" lon="0" rev="2100000"/>
          </a:lightRig>
        </a:scene3d>
        <a:sp3d extrusionH="25400">
          <a:bevelT w="304800" h="152400" prst="hardEdge"/>
          <a:extrusionClr>
            <a:srgbClr val="000000"/>
          </a:extrusionClr>
        </a:sp3d>
      </xdr:spPr>
    </xdr:pic>
    <xdr:clientData/>
  </xdr:twoCellAnchor>
  <xdr:twoCellAnchor editAs="oneCell">
    <xdr:from>
      <xdr:col>2</xdr:col>
      <xdr:colOff>107156</xdr:colOff>
      <xdr:row>34</xdr:row>
      <xdr:rowOff>130969</xdr:rowOff>
    </xdr:from>
    <xdr:to>
      <xdr:col>2</xdr:col>
      <xdr:colOff>1347358</xdr:colOff>
      <xdr:row>37</xdr:row>
      <xdr:rowOff>135890</xdr:rowOff>
    </xdr:to>
    <xdr:pic>
      <xdr:nvPicPr>
        <xdr:cNvPr id="3" name="Imagen 2">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a:extLst>
            <a:ext uri="{BEBA8EAE-BF5A-486C-A8C5-ECC9F3942E4B}">
              <a14:imgProps xmlns:a14="http://schemas.microsoft.com/office/drawing/2010/main">
                <a14:imgLayer r:embed="rId3">
                  <a14:imgEffect>
                    <a14:sharpenSoften amount="1000"/>
                  </a14:imgEffect>
                  <a14:imgEffect>
                    <a14:brightnessContrast bright="19000" contrast="34000"/>
                  </a14:imgEffect>
                </a14:imgLayer>
              </a14:imgProps>
            </a:ext>
          </a:extLst>
        </a:blip>
        <a:stretch>
          <a:fillRect/>
        </a:stretch>
      </xdr:blipFill>
      <xdr:spPr>
        <a:xfrm>
          <a:off x="3500437" y="7369969"/>
          <a:ext cx="1240202" cy="576421"/>
        </a:xfrm>
        <a:prstGeom prst="rect">
          <a:avLst/>
        </a:prstGeom>
      </xdr:spPr>
    </xdr:pic>
    <xdr:clientData/>
  </xdr:twoCellAnchor>
  <xdr:twoCellAnchor editAs="oneCell">
    <xdr:from>
      <xdr:col>0</xdr:col>
      <xdr:colOff>59531</xdr:colOff>
      <xdr:row>27</xdr:row>
      <xdr:rowOff>329026</xdr:rowOff>
    </xdr:from>
    <xdr:to>
      <xdr:col>0</xdr:col>
      <xdr:colOff>1178719</xdr:colOff>
      <xdr:row>30</xdr:row>
      <xdr:rowOff>75883</xdr:rowOff>
    </xdr:to>
    <xdr:pic>
      <xdr:nvPicPr>
        <xdr:cNvPr id="4" name="Imagen 3">
          <a:extLst>
            <a:ext uri="{FF2B5EF4-FFF2-40B4-BE49-F238E27FC236}">
              <a16:creationId xmlns:a16="http://schemas.microsoft.com/office/drawing/2014/main" id="{00000000-0008-0000-0700-000004000000}"/>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9531" y="6044026"/>
          <a:ext cx="1119188" cy="508857"/>
        </a:xfrm>
        <a:prstGeom prst="rect">
          <a:avLst/>
        </a:prstGeom>
        <a:noFill/>
        <a:ln>
          <a:noFill/>
        </a:ln>
      </xdr:spPr>
    </xdr:pic>
    <xdr:clientData/>
  </xdr:twoCellAnchor>
  <xdr:twoCellAnchor editAs="oneCell">
    <xdr:from>
      <xdr:col>0</xdr:col>
      <xdr:colOff>214313</xdr:colOff>
      <xdr:row>34</xdr:row>
      <xdr:rowOff>11906</xdr:rowOff>
    </xdr:from>
    <xdr:to>
      <xdr:col>0</xdr:col>
      <xdr:colOff>1155383</xdr:colOff>
      <xdr:row>38</xdr:row>
      <xdr:rowOff>11906</xdr:rowOff>
    </xdr:to>
    <xdr:pic>
      <xdr:nvPicPr>
        <xdr:cNvPr id="5" name="Imagen 4">
          <a:extLst>
            <a:ext uri="{FF2B5EF4-FFF2-40B4-BE49-F238E27FC236}">
              <a16:creationId xmlns:a16="http://schemas.microsoft.com/office/drawing/2014/main" id="{00000000-0008-0000-0700-000005000000}"/>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14313" y="7250906"/>
          <a:ext cx="941070" cy="762000"/>
        </a:xfrm>
        <a:prstGeom prst="rect">
          <a:avLst/>
        </a:prstGeom>
        <a:noFill/>
        <a:ln>
          <a:noFill/>
        </a:ln>
      </xdr:spPr>
    </xdr:pic>
    <xdr:clientData/>
  </xdr:twoCellAnchor>
  <xdr:twoCellAnchor editAs="oneCell">
    <xdr:from>
      <xdr:col>2</xdr:col>
      <xdr:colOff>71438</xdr:colOff>
      <xdr:row>27</xdr:row>
      <xdr:rowOff>238125</xdr:rowOff>
    </xdr:from>
    <xdr:to>
      <xdr:col>2</xdr:col>
      <xdr:colOff>1316038</xdr:colOff>
      <xdr:row>30</xdr:row>
      <xdr:rowOff>135255</xdr:rowOff>
    </xdr:to>
    <xdr:pic>
      <xdr:nvPicPr>
        <xdr:cNvPr id="6" name="Imagen 5">
          <a:extLst>
            <a:ext uri="{FF2B5EF4-FFF2-40B4-BE49-F238E27FC236}">
              <a16:creationId xmlns:a16="http://schemas.microsoft.com/office/drawing/2014/main" id="{00000000-0008-0000-0700-000006000000}"/>
            </a:ext>
          </a:extLst>
        </xdr:cNvPr>
        <xdr:cNvPicPr/>
      </xdr:nvPicPr>
      <xdr:blipFill>
        <a:blip xmlns:r="http://schemas.openxmlformats.org/officeDocument/2006/relationships" r:embed="rId6">
          <a:extLst>
            <a:ext uri="{BEBA8EAE-BF5A-486C-A8C5-ECC9F3942E4B}">
              <a14:imgProps xmlns:a14="http://schemas.microsoft.com/office/drawing/2010/main">
                <a14:imgLayer r:embed="rId7">
                  <a14:imgEffect>
                    <a14:brightnessContrast bright="57000" contrast="27000"/>
                  </a14:imgEffect>
                </a14:imgLayer>
              </a14:imgProps>
            </a:ext>
          </a:extLst>
        </a:blip>
        <a:stretch>
          <a:fillRect/>
        </a:stretch>
      </xdr:blipFill>
      <xdr:spPr>
        <a:xfrm>
          <a:off x="3464719" y="5953125"/>
          <a:ext cx="1244600" cy="65913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BI24"/>
  <sheetViews>
    <sheetView tabSelected="1" zoomScale="70" zoomScaleNormal="70" workbookViewId="0">
      <selection activeCell="D4" sqref="D4:D5"/>
    </sheetView>
  </sheetViews>
  <sheetFormatPr baseColWidth="10" defaultRowHeight="15" x14ac:dyDescent="0.25"/>
  <cols>
    <col min="1" max="1" width="18.140625" customWidth="1"/>
    <col min="2" max="2" width="17.42578125" customWidth="1"/>
    <col min="3" max="3" width="17.28515625" customWidth="1"/>
    <col min="4" max="4" width="20" customWidth="1"/>
    <col min="5" max="5" width="18.7109375" customWidth="1"/>
    <col min="6" max="6" width="16.85546875" customWidth="1"/>
    <col min="7" max="7" width="19.28515625" customWidth="1"/>
    <col min="8" max="9" width="28.140625" customWidth="1"/>
    <col min="10" max="10" width="20.7109375" customWidth="1"/>
    <col min="11" max="11" width="19.42578125" customWidth="1"/>
    <col min="12" max="12" width="20.42578125" customWidth="1"/>
    <col min="14" max="14" width="18.85546875" customWidth="1"/>
    <col min="15" max="15" width="24.85546875" customWidth="1"/>
    <col min="16" max="16" width="18.42578125" bestFit="1" customWidth="1"/>
    <col min="17" max="18" width="19.28515625" customWidth="1"/>
    <col min="19" max="20" width="15.42578125" customWidth="1"/>
    <col min="21" max="22" width="25.42578125" customWidth="1"/>
    <col min="23" max="23" width="51.7109375" customWidth="1"/>
    <col min="24" max="26" width="21.7109375" customWidth="1"/>
    <col min="27" max="27" width="21.28515625" customWidth="1"/>
    <col min="28" max="32" width="24.42578125" customWidth="1"/>
    <col min="33" max="33" width="38.7109375" customWidth="1"/>
    <col min="34" max="34" width="28.140625" customWidth="1"/>
  </cols>
  <sheetData>
    <row r="1" spans="1:61" ht="80.25" customHeight="1" x14ac:dyDescent="0.25">
      <c r="A1" s="220" t="s">
        <v>205</v>
      </c>
      <c r="B1" s="221"/>
      <c r="C1" s="221"/>
      <c r="D1" s="221"/>
      <c r="E1" s="221"/>
      <c r="F1" s="221"/>
      <c r="G1" s="221"/>
      <c r="H1" s="221"/>
      <c r="I1" s="221"/>
      <c r="J1" s="221"/>
      <c r="K1" s="221"/>
      <c r="L1" s="221"/>
      <c r="M1" s="221"/>
      <c r="N1" s="221"/>
      <c r="O1" s="221"/>
      <c r="P1" s="221"/>
      <c r="Q1" s="221"/>
      <c r="R1" s="221"/>
      <c r="S1" s="221"/>
      <c r="T1" s="221"/>
      <c r="U1" s="221"/>
      <c r="V1" s="221"/>
      <c r="W1" s="221"/>
      <c r="X1" s="221"/>
      <c r="Y1" s="221"/>
      <c r="Z1" s="221"/>
      <c r="AA1" s="221"/>
      <c r="AB1" s="221"/>
      <c r="AC1" s="221"/>
      <c r="AD1" s="221"/>
      <c r="AE1" s="221"/>
      <c r="AF1" s="221"/>
      <c r="AG1" s="221"/>
      <c r="AH1" s="221"/>
    </row>
    <row r="2" spans="1:61" ht="15.75" thickBot="1" x14ac:dyDescent="0.3">
      <c r="AC2" s="153" t="s">
        <v>15</v>
      </c>
      <c r="AD2" s="154"/>
      <c r="AE2" s="155"/>
    </row>
    <row r="3" spans="1:61" s="2" customFormat="1" ht="142.5" customHeight="1" thickBot="1" x14ac:dyDescent="0.3">
      <c r="A3" s="65" t="s">
        <v>1</v>
      </c>
      <c r="B3" s="66" t="s">
        <v>2</v>
      </c>
      <c r="C3" s="67" t="s">
        <v>3</v>
      </c>
      <c r="D3" s="67" t="s">
        <v>4</v>
      </c>
      <c r="E3" s="67" t="s">
        <v>49</v>
      </c>
      <c r="F3" s="67" t="s">
        <v>125</v>
      </c>
      <c r="G3" s="67" t="s">
        <v>5</v>
      </c>
      <c r="H3" s="67" t="s">
        <v>6</v>
      </c>
      <c r="I3" s="67" t="s">
        <v>126</v>
      </c>
      <c r="J3" s="67" t="s">
        <v>7</v>
      </c>
      <c r="K3" s="67" t="s">
        <v>8</v>
      </c>
      <c r="L3" s="67" t="s">
        <v>206</v>
      </c>
      <c r="M3" s="67" t="s">
        <v>9</v>
      </c>
      <c r="N3" s="67" t="s">
        <v>13</v>
      </c>
      <c r="O3" s="67" t="s">
        <v>14</v>
      </c>
      <c r="P3" s="67" t="s">
        <v>45</v>
      </c>
      <c r="Q3" s="67" t="s">
        <v>141</v>
      </c>
      <c r="R3" s="67" t="s">
        <v>142</v>
      </c>
      <c r="S3" s="67" t="s">
        <v>143</v>
      </c>
      <c r="T3" s="67" t="s">
        <v>37</v>
      </c>
      <c r="U3" s="67" t="s">
        <v>144</v>
      </c>
      <c r="V3" s="67" t="s">
        <v>38</v>
      </c>
      <c r="W3" s="68" t="s">
        <v>39</v>
      </c>
      <c r="X3" s="134" t="s">
        <v>195</v>
      </c>
      <c r="Y3" s="135"/>
      <c r="Z3" s="135"/>
      <c r="AA3" s="136"/>
      <c r="AB3" s="67" t="s">
        <v>46</v>
      </c>
      <c r="AC3" s="67" t="s">
        <v>208</v>
      </c>
      <c r="AD3" s="67" t="s">
        <v>211</v>
      </c>
      <c r="AE3" s="67" t="s">
        <v>209</v>
      </c>
      <c r="AF3" s="67" t="s">
        <v>210</v>
      </c>
      <c r="AG3" s="69" t="s">
        <v>124</v>
      </c>
      <c r="AH3" s="71" t="s">
        <v>132</v>
      </c>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row>
    <row r="4" spans="1:61" s="2" customFormat="1" ht="51" x14ac:dyDescent="0.25">
      <c r="A4" s="162">
        <f>A8</f>
        <v>1</v>
      </c>
      <c r="B4" s="158" t="s">
        <v>34</v>
      </c>
      <c r="C4" s="158" t="s">
        <v>35</v>
      </c>
      <c r="D4" s="173">
        <v>0.75</v>
      </c>
      <c r="E4" s="170">
        <v>5355464138</v>
      </c>
      <c r="F4" s="167">
        <f>E4/877803</f>
        <v>6100.9863693790066</v>
      </c>
      <c r="G4" s="165">
        <v>1</v>
      </c>
      <c r="H4" s="158" t="s">
        <v>127</v>
      </c>
      <c r="I4" s="158" t="s">
        <v>145</v>
      </c>
      <c r="J4" s="156" t="s">
        <v>44</v>
      </c>
      <c r="K4" s="151" t="s">
        <v>53</v>
      </c>
      <c r="L4" s="151" t="s">
        <v>136</v>
      </c>
      <c r="M4" s="149">
        <v>41526</v>
      </c>
      <c r="N4" s="149">
        <v>42102</v>
      </c>
      <c r="O4" s="151" t="s">
        <v>53</v>
      </c>
      <c r="P4" s="148">
        <v>15580000000</v>
      </c>
      <c r="Q4" s="148">
        <f>+P4*0.2</f>
        <v>3116000000</v>
      </c>
      <c r="R4" s="148">
        <f>+Q4*0.75</f>
        <v>2337000000</v>
      </c>
      <c r="S4" s="147">
        <f>+R4/644350</f>
        <v>3626.91084038178</v>
      </c>
      <c r="T4" s="147">
        <v>6259</v>
      </c>
      <c r="U4" s="147">
        <f>+T4*0.2</f>
        <v>1251.8000000000002</v>
      </c>
      <c r="V4" s="147">
        <f>+U4*0.75</f>
        <v>938.85000000000014</v>
      </c>
      <c r="W4" s="139" t="s">
        <v>53</v>
      </c>
      <c r="X4" s="70" t="s">
        <v>130</v>
      </c>
      <c r="Y4" s="99" t="s">
        <v>203</v>
      </c>
      <c r="Z4" s="70" t="s">
        <v>131</v>
      </c>
      <c r="AA4" s="146" t="s">
        <v>53</v>
      </c>
      <c r="AB4" s="139" t="s">
        <v>53</v>
      </c>
      <c r="AC4" s="139" t="s">
        <v>40</v>
      </c>
      <c r="AD4" s="139" t="s">
        <v>41</v>
      </c>
      <c r="AE4" s="139" t="s">
        <v>41</v>
      </c>
      <c r="AF4" s="139" t="s">
        <v>10</v>
      </c>
      <c r="AG4" s="143"/>
      <c r="AH4" s="130" t="s">
        <v>133</v>
      </c>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row>
    <row r="5" spans="1:61" s="3" customFormat="1" ht="48.75" customHeight="1" x14ac:dyDescent="0.25">
      <c r="A5" s="163"/>
      <c r="B5" s="160"/>
      <c r="C5" s="159"/>
      <c r="D5" s="174"/>
      <c r="E5" s="171"/>
      <c r="F5" s="168"/>
      <c r="G5" s="166"/>
      <c r="H5" s="159"/>
      <c r="I5" s="159"/>
      <c r="J5" s="157"/>
      <c r="K5" s="152"/>
      <c r="L5" s="152"/>
      <c r="M5" s="150"/>
      <c r="N5" s="150"/>
      <c r="O5" s="152"/>
      <c r="P5" s="133"/>
      <c r="Q5" s="133"/>
      <c r="R5" s="133"/>
      <c r="S5" s="138"/>
      <c r="T5" s="138"/>
      <c r="U5" s="138"/>
      <c r="V5" s="138"/>
      <c r="W5" s="142"/>
      <c r="X5" s="132">
        <f>+R4+R6+R7</f>
        <v>9266922691.4500008</v>
      </c>
      <c r="Y5" s="144">
        <f>+S4+S6+S7</f>
        <v>13678.216134345854</v>
      </c>
      <c r="Z5" s="137">
        <f>+U4+U6+U7</f>
        <v>7034.46</v>
      </c>
      <c r="AA5" s="140"/>
      <c r="AB5" s="140"/>
      <c r="AC5" s="142"/>
      <c r="AD5" s="142"/>
      <c r="AE5" s="142"/>
      <c r="AF5" s="140"/>
      <c r="AG5" s="143"/>
      <c r="AH5" s="131"/>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row>
    <row r="6" spans="1:61" s="3" customFormat="1" ht="78" customHeight="1" x14ac:dyDescent="0.25">
      <c r="A6" s="163"/>
      <c r="B6" s="160"/>
      <c r="C6" s="16" t="s">
        <v>36</v>
      </c>
      <c r="D6" s="15">
        <v>0.25</v>
      </c>
      <c r="E6" s="171"/>
      <c r="F6" s="168"/>
      <c r="G6" s="12">
        <v>2</v>
      </c>
      <c r="H6" s="24" t="s">
        <v>128</v>
      </c>
      <c r="I6" s="24" t="s">
        <v>137</v>
      </c>
      <c r="J6" s="34" t="s">
        <v>44</v>
      </c>
      <c r="K6" s="33" t="s">
        <v>53</v>
      </c>
      <c r="L6" s="25" t="s">
        <v>138</v>
      </c>
      <c r="M6" s="97">
        <v>42115</v>
      </c>
      <c r="N6" s="97">
        <v>42530</v>
      </c>
      <c r="O6" s="33" t="s">
        <v>53</v>
      </c>
      <c r="P6" s="17">
        <v>10929062007</v>
      </c>
      <c r="Q6" s="17">
        <f>+P6*0.8</f>
        <v>8743249605.6000004</v>
      </c>
      <c r="R6" s="17">
        <f>+Q6*0.75</f>
        <v>6557437204.2000008</v>
      </c>
      <c r="S6" s="58">
        <f>+R6/689455</f>
        <v>9511.0445267638952</v>
      </c>
      <c r="T6" s="100">
        <v>6200</v>
      </c>
      <c r="U6" s="100">
        <f>+T6*0.8</f>
        <v>4960</v>
      </c>
      <c r="V6" s="100">
        <f>+U6*0.75</f>
        <v>3720</v>
      </c>
      <c r="W6" s="32" t="s">
        <v>53</v>
      </c>
      <c r="X6" s="132"/>
      <c r="Y6" s="137"/>
      <c r="Z6" s="137"/>
      <c r="AA6" s="140"/>
      <c r="AB6" s="140"/>
      <c r="AC6" s="32" t="s">
        <v>42</v>
      </c>
      <c r="AD6" s="32" t="s">
        <v>42</v>
      </c>
      <c r="AE6" s="32" t="s">
        <v>43</v>
      </c>
      <c r="AF6" s="140"/>
      <c r="AG6" s="11"/>
      <c r="AH6" s="131"/>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row>
    <row r="7" spans="1:61" s="3" customFormat="1" ht="186.75" customHeight="1" thickBot="1" x14ac:dyDescent="0.3">
      <c r="A7" s="164"/>
      <c r="B7" s="161"/>
      <c r="C7" s="11"/>
      <c r="D7" s="15"/>
      <c r="E7" s="172"/>
      <c r="F7" s="169"/>
      <c r="G7" s="12">
        <v>3</v>
      </c>
      <c r="H7" s="16" t="s">
        <v>129</v>
      </c>
      <c r="I7" s="24" t="s">
        <v>139</v>
      </c>
      <c r="J7" s="34" t="s">
        <v>36</v>
      </c>
      <c r="K7" s="23" t="s">
        <v>53</v>
      </c>
      <c r="L7" s="18">
        <v>1</v>
      </c>
      <c r="M7" s="97">
        <v>42369</v>
      </c>
      <c r="N7" s="97">
        <v>42674</v>
      </c>
      <c r="O7" s="98" t="s">
        <v>53</v>
      </c>
      <c r="P7" s="19">
        <v>1489941949</v>
      </c>
      <c r="Q7" s="17">
        <f>P7</f>
        <v>1489941949</v>
      </c>
      <c r="R7" s="17">
        <f>Q7*0.25</f>
        <v>372485487.25</v>
      </c>
      <c r="S7" s="100">
        <f>+R7/689455</f>
        <v>540.26076720017988</v>
      </c>
      <c r="T7" s="121">
        <v>822.66</v>
      </c>
      <c r="U7" s="121">
        <f>+T7</f>
        <v>822.66</v>
      </c>
      <c r="V7" s="100">
        <f>+U7*0.25</f>
        <v>205.66499999999999</v>
      </c>
      <c r="W7" s="26" t="s">
        <v>140</v>
      </c>
      <c r="X7" s="133"/>
      <c r="Y7" s="145"/>
      <c r="Z7" s="138"/>
      <c r="AA7" s="141"/>
      <c r="AB7" s="141"/>
      <c r="AC7" s="32" t="s">
        <v>47</v>
      </c>
      <c r="AD7" s="32" t="s">
        <v>48</v>
      </c>
      <c r="AE7" s="32" t="s">
        <v>48</v>
      </c>
      <c r="AF7" s="141"/>
      <c r="AG7" s="11"/>
      <c r="AH7" s="131"/>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row>
    <row r="8" spans="1:61" s="10" customFormat="1" ht="13.5" thickBot="1" x14ac:dyDescent="0.3">
      <c r="A8" s="4">
        <v>1</v>
      </c>
      <c r="B8" s="5"/>
      <c r="C8" s="4"/>
      <c r="D8" s="6"/>
      <c r="E8" s="7">
        <f>SUM(E4:E7)</f>
        <v>5355464138</v>
      </c>
      <c r="F8" s="8">
        <f>SUM(F4:F7)</f>
        <v>6100.9863693790066</v>
      </c>
      <c r="G8" s="9"/>
      <c r="H8" s="4"/>
      <c r="I8" s="4"/>
      <c r="J8" s="4"/>
      <c r="K8" s="20"/>
      <c r="L8" s="21"/>
      <c r="M8" s="20"/>
      <c r="N8" s="20"/>
      <c r="O8" s="20">
        <v>0</v>
      </c>
      <c r="P8" s="22"/>
      <c r="Q8" s="22">
        <v>28209465978</v>
      </c>
      <c r="R8" s="22"/>
      <c r="S8" s="22"/>
      <c r="T8" s="22"/>
      <c r="U8" s="22"/>
      <c r="V8" s="22"/>
      <c r="W8" s="22"/>
      <c r="X8" s="22"/>
      <c r="Y8" s="22"/>
      <c r="Z8" s="22"/>
      <c r="AA8" s="22"/>
      <c r="AB8" s="22"/>
      <c r="AC8" s="22"/>
      <c r="AD8" s="22"/>
      <c r="AE8" s="22"/>
      <c r="AF8" s="22"/>
    </row>
    <row r="11" spans="1:61" x14ac:dyDescent="0.25">
      <c r="B11" s="110" t="s">
        <v>202</v>
      </c>
    </row>
    <row r="16" spans="1:61" x14ac:dyDescent="0.25">
      <c r="B16" s="122" t="s">
        <v>196</v>
      </c>
      <c r="E16" s="122" t="s">
        <v>207</v>
      </c>
    </row>
    <row r="17" spans="2:5" x14ac:dyDescent="0.25">
      <c r="B17" t="s">
        <v>198</v>
      </c>
      <c r="E17" t="s">
        <v>199</v>
      </c>
    </row>
    <row r="23" spans="2:5" x14ac:dyDescent="0.25">
      <c r="B23" s="122" t="s">
        <v>200</v>
      </c>
      <c r="E23" s="122" t="s">
        <v>212</v>
      </c>
    </row>
    <row r="24" spans="2:5" x14ac:dyDescent="0.25">
      <c r="B24" t="s">
        <v>199</v>
      </c>
      <c r="E24" t="s">
        <v>198</v>
      </c>
    </row>
  </sheetData>
  <mergeCells count="37">
    <mergeCell ref="A4:A7"/>
    <mergeCell ref="G4:G5"/>
    <mergeCell ref="F4:F7"/>
    <mergeCell ref="E4:E7"/>
    <mergeCell ref="D4:D5"/>
    <mergeCell ref="C4:C5"/>
    <mergeCell ref="K4:K5"/>
    <mergeCell ref="J4:J5"/>
    <mergeCell ref="I4:I5"/>
    <mergeCell ref="H4:H5"/>
    <mergeCell ref="B4:B7"/>
    <mergeCell ref="A1:AH1"/>
    <mergeCell ref="AB4:AB7"/>
    <mergeCell ref="AA4:AA7"/>
    <mergeCell ref="W4:W5"/>
    <mergeCell ref="V4:V5"/>
    <mergeCell ref="U4:U5"/>
    <mergeCell ref="T4:T5"/>
    <mergeCell ref="S4:S5"/>
    <mergeCell ref="R4:R5"/>
    <mergeCell ref="Q4:Q5"/>
    <mergeCell ref="N4:N5"/>
    <mergeCell ref="O4:O5"/>
    <mergeCell ref="P4:P5"/>
    <mergeCell ref="L4:L5"/>
    <mergeCell ref="AC2:AE2"/>
    <mergeCell ref="M4:M5"/>
    <mergeCell ref="AH4:AH7"/>
    <mergeCell ref="X5:X7"/>
    <mergeCell ref="X3:AA3"/>
    <mergeCell ref="Z5:Z7"/>
    <mergeCell ref="AF4:AF7"/>
    <mergeCell ref="AE4:AE5"/>
    <mergeCell ref="AD4:AD5"/>
    <mergeCell ref="AC4:AC5"/>
    <mergeCell ref="AG4:AG5"/>
    <mergeCell ref="Y5:Y7"/>
  </mergeCells>
  <conditionalFormatting sqref="D8">
    <cfRule type="cellIs" dxfId="4" priority="14" operator="equal">
      <formula>"ERROR &gt; 100%"</formula>
    </cfRule>
  </conditionalFormatting>
  <conditionalFormatting sqref="O6:O7 O4 K6:K7 K4">
    <cfRule type="cellIs" dxfId="3" priority="13" operator="equal">
      <formula>$O$31</formula>
    </cfRule>
  </conditionalFormatting>
  <conditionalFormatting sqref="L7">
    <cfRule type="cellIs" dxfId="2" priority="11" operator="greaterThan">
      <formula>1</formula>
    </cfRule>
  </conditionalFormatting>
  <conditionalFormatting sqref="L4">
    <cfRule type="cellIs" dxfId="1" priority="3" operator="equal">
      <formula>"No Cumple"</formula>
    </cfRule>
  </conditionalFormatting>
  <conditionalFormatting sqref="L6">
    <cfRule type="cellIs" dxfId="0" priority="2" operator="equal">
      <formula>"No Cumple"</formula>
    </cfRule>
  </conditionalFormatting>
  <pageMargins left="0.31496062992125984" right="0.31496062992125984" top="0.55118110236220474" bottom="0.55118110236220474" header="0.31496062992125984" footer="0.31496062992125984"/>
  <pageSetup paperSize="164" scale="5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sheetPr>
  <dimension ref="A1:X26"/>
  <sheetViews>
    <sheetView zoomScale="70" zoomScaleNormal="70" workbookViewId="0">
      <selection sqref="A1:X1"/>
    </sheetView>
  </sheetViews>
  <sheetFormatPr baseColWidth="10" defaultRowHeight="15" x14ac:dyDescent="0.25"/>
  <cols>
    <col min="1" max="1" width="14.42578125" customWidth="1"/>
    <col min="2" max="3" width="19.85546875" customWidth="1"/>
    <col min="4" max="4" width="33.85546875" customWidth="1"/>
    <col min="5" max="5" width="30" customWidth="1"/>
    <col min="6" max="6" width="37.7109375" customWidth="1"/>
    <col min="7" max="7" width="33.140625" customWidth="1"/>
    <col min="8" max="8" width="34.85546875" customWidth="1"/>
    <col min="9" max="9" width="35.7109375" customWidth="1"/>
    <col min="10" max="10" width="27.140625" customWidth="1"/>
    <col min="11" max="11" width="28.42578125" customWidth="1"/>
    <col min="12" max="13" width="16" customWidth="1"/>
    <col min="14" max="14" width="19.42578125" customWidth="1"/>
    <col min="15" max="15" width="30.140625" customWidth="1"/>
    <col min="16" max="16" width="16.42578125" customWidth="1"/>
    <col min="17" max="17" width="22.7109375" customWidth="1"/>
    <col min="18" max="18" width="22.28515625" customWidth="1"/>
    <col min="19" max="19" width="16.42578125" customWidth="1"/>
    <col min="20" max="20" width="21.42578125" customWidth="1"/>
    <col min="21" max="21" width="25.85546875" customWidth="1"/>
    <col min="22" max="22" width="16.42578125" customWidth="1"/>
    <col min="23" max="23" width="27.42578125" customWidth="1"/>
    <col min="24" max="24" width="20" customWidth="1"/>
  </cols>
  <sheetData>
    <row r="1" spans="1:24" s="1" customFormat="1" ht="32.25" x14ac:dyDescent="0.25">
      <c r="A1" s="180" t="s">
        <v>134</v>
      </c>
      <c r="B1" s="181"/>
      <c r="C1" s="181"/>
      <c r="D1" s="181"/>
      <c r="E1" s="181"/>
      <c r="F1" s="181"/>
      <c r="G1" s="181"/>
      <c r="H1" s="181"/>
      <c r="I1" s="181"/>
      <c r="J1" s="181"/>
      <c r="K1" s="181"/>
      <c r="L1" s="181"/>
      <c r="M1" s="181"/>
      <c r="N1" s="181"/>
      <c r="O1" s="181"/>
      <c r="P1" s="181"/>
      <c r="Q1" s="181"/>
      <c r="R1" s="181"/>
      <c r="S1" s="181"/>
      <c r="T1" s="181"/>
      <c r="U1" s="181"/>
      <c r="V1" s="181"/>
      <c r="W1" s="181"/>
      <c r="X1" s="181"/>
    </row>
    <row r="2" spans="1:24" s="1" customFormat="1" ht="45" customHeight="1" x14ac:dyDescent="0.25">
      <c r="A2" s="179" t="s">
        <v>11</v>
      </c>
      <c r="B2" s="179" t="s">
        <v>2</v>
      </c>
      <c r="C2" s="175" t="s">
        <v>16</v>
      </c>
      <c r="D2" s="176"/>
      <c r="E2" s="176"/>
      <c r="F2" s="176"/>
      <c r="G2" s="176"/>
      <c r="H2" s="176"/>
      <c r="I2" s="176"/>
      <c r="J2" s="176"/>
      <c r="K2" s="176"/>
      <c r="L2" s="176"/>
      <c r="M2" s="176"/>
      <c r="N2" s="176"/>
      <c r="O2" s="176"/>
      <c r="P2" s="176"/>
      <c r="Q2" s="176"/>
      <c r="R2" s="176"/>
      <c r="S2" s="176"/>
      <c r="T2" s="176"/>
      <c r="U2" s="176"/>
      <c r="V2" s="176"/>
      <c r="W2" s="176"/>
      <c r="X2" s="177"/>
    </row>
    <row r="3" spans="1:24" s="1" customFormat="1" ht="131.25" customHeight="1" x14ac:dyDescent="0.25">
      <c r="A3" s="179"/>
      <c r="B3" s="179"/>
      <c r="C3" s="73" t="s">
        <v>50</v>
      </c>
      <c r="D3" s="74" t="s">
        <v>31</v>
      </c>
      <c r="E3" s="74" t="s">
        <v>57</v>
      </c>
      <c r="F3" s="74" t="s">
        <v>54</v>
      </c>
      <c r="G3" s="74" t="s">
        <v>17</v>
      </c>
      <c r="H3" s="74" t="s">
        <v>59</v>
      </c>
      <c r="I3" s="74" t="s">
        <v>60</v>
      </c>
      <c r="J3" s="74" t="s">
        <v>19</v>
      </c>
      <c r="K3" s="74" t="s">
        <v>20</v>
      </c>
      <c r="L3" s="74" t="s">
        <v>21</v>
      </c>
      <c r="M3" s="74" t="s">
        <v>22</v>
      </c>
      <c r="N3" s="74" t="s">
        <v>23</v>
      </c>
      <c r="O3" s="74" t="s">
        <v>24</v>
      </c>
      <c r="P3" s="74" t="s">
        <v>25</v>
      </c>
      <c r="Q3" s="74" t="s">
        <v>146</v>
      </c>
      <c r="R3" s="74" t="s">
        <v>26</v>
      </c>
      <c r="S3" s="74" t="s">
        <v>27</v>
      </c>
      <c r="T3" s="74" t="s">
        <v>28</v>
      </c>
      <c r="U3" s="74" t="s">
        <v>29</v>
      </c>
      <c r="V3" s="74" t="s">
        <v>30</v>
      </c>
      <c r="W3" s="80" t="s">
        <v>124</v>
      </c>
      <c r="X3" s="80" t="s">
        <v>132</v>
      </c>
    </row>
    <row r="4" spans="1:24" s="1" customFormat="1" ht="181.5" x14ac:dyDescent="0.25">
      <c r="A4" s="62">
        <v>1</v>
      </c>
      <c r="B4" s="60" t="s">
        <v>34</v>
      </c>
      <c r="C4" s="60" t="s">
        <v>51</v>
      </c>
      <c r="D4" s="76" t="s">
        <v>56</v>
      </c>
      <c r="E4" s="63" t="s">
        <v>58</v>
      </c>
      <c r="F4" s="63" t="s">
        <v>147</v>
      </c>
      <c r="G4" s="37" t="s">
        <v>148</v>
      </c>
      <c r="H4" s="28" t="s">
        <v>53</v>
      </c>
      <c r="I4" s="28" t="s">
        <v>149</v>
      </c>
      <c r="J4" s="28" t="s">
        <v>51</v>
      </c>
      <c r="K4" s="37" t="s">
        <v>150</v>
      </c>
      <c r="L4" s="38">
        <v>41526</v>
      </c>
      <c r="M4" s="38">
        <v>42102</v>
      </c>
      <c r="N4" s="39">
        <v>15580000000</v>
      </c>
      <c r="O4" s="37" t="s">
        <v>151</v>
      </c>
      <c r="P4" s="28" t="s">
        <v>61</v>
      </c>
      <c r="Q4" s="77" t="s">
        <v>53</v>
      </c>
      <c r="R4" s="77" t="s">
        <v>53</v>
      </c>
      <c r="S4" s="77" t="s">
        <v>52</v>
      </c>
      <c r="T4" s="77" t="s">
        <v>152</v>
      </c>
      <c r="U4" s="77" t="s">
        <v>153</v>
      </c>
      <c r="V4" s="78" t="s">
        <v>55</v>
      </c>
      <c r="W4" s="72"/>
      <c r="X4" s="79" t="s">
        <v>133</v>
      </c>
    </row>
    <row r="5" spans="1:24" s="1" customFormat="1" ht="17.25" thickBot="1" x14ac:dyDescent="0.3">
      <c r="A5" s="31"/>
      <c r="B5" s="81"/>
      <c r="C5" s="81"/>
      <c r="D5" s="82"/>
      <c r="E5" s="83"/>
      <c r="F5" s="83"/>
      <c r="G5" s="83"/>
      <c r="H5" s="83"/>
      <c r="I5" s="83"/>
      <c r="J5" s="83"/>
      <c r="K5" s="83"/>
      <c r="L5" s="83"/>
      <c r="M5" s="83"/>
      <c r="N5" s="83"/>
      <c r="O5" s="83"/>
      <c r="P5" s="83"/>
      <c r="Q5" s="83"/>
      <c r="R5" s="83"/>
      <c r="S5" s="83"/>
      <c r="T5" s="83"/>
      <c r="U5" s="83"/>
      <c r="V5" s="83"/>
      <c r="W5" s="83"/>
      <c r="X5" s="83"/>
    </row>
    <row r="6" spans="1:24" s="1" customFormat="1" ht="45" customHeight="1" thickTop="1" x14ac:dyDescent="0.25">
      <c r="A6" s="182" t="s">
        <v>11</v>
      </c>
      <c r="B6" s="179" t="s">
        <v>2</v>
      </c>
      <c r="C6" s="73"/>
      <c r="D6" s="178" t="s">
        <v>33</v>
      </c>
      <c r="E6" s="178"/>
      <c r="F6" s="178"/>
      <c r="G6" s="178"/>
      <c r="H6" s="178"/>
      <c r="I6" s="178"/>
      <c r="J6" s="178"/>
      <c r="K6" s="178"/>
      <c r="L6" s="178"/>
      <c r="M6" s="178"/>
      <c r="N6" s="178"/>
      <c r="O6" s="178"/>
      <c r="P6" s="178"/>
      <c r="Q6" s="178"/>
      <c r="R6" s="178"/>
      <c r="S6" s="178"/>
      <c r="T6" s="178"/>
      <c r="U6" s="178"/>
      <c r="V6" s="178"/>
      <c r="W6" s="178"/>
      <c r="X6" s="178"/>
    </row>
    <row r="7" spans="1:24" s="1" customFormat="1" ht="115.5" thickBot="1" x14ac:dyDescent="0.3">
      <c r="A7" s="183"/>
      <c r="B7" s="179"/>
      <c r="C7" s="73" t="s">
        <v>50</v>
      </c>
      <c r="D7" s="74" t="s">
        <v>31</v>
      </c>
      <c r="E7" s="73" t="s">
        <v>64</v>
      </c>
      <c r="F7" s="74" t="s">
        <v>66</v>
      </c>
      <c r="G7" s="74" t="s">
        <v>32</v>
      </c>
      <c r="H7" s="74" t="s">
        <v>67</v>
      </c>
      <c r="I7" s="74" t="s">
        <v>18</v>
      </c>
      <c r="J7" s="74" t="s">
        <v>19</v>
      </c>
      <c r="K7" s="74" t="s">
        <v>20</v>
      </c>
      <c r="L7" s="74" t="s">
        <v>21</v>
      </c>
      <c r="M7" s="74" t="s">
        <v>22</v>
      </c>
      <c r="N7" s="74" t="s">
        <v>23</v>
      </c>
      <c r="O7" s="74" t="s">
        <v>24</v>
      </c>
      <c r="P7" s="74" t="s">
        <v>25</v>
      </c>
      <c r="Q7" s="74" t="s">
        <v>154</v>
      </c>
      <c r="R7" s="74" t="s">
        <v>26</v>
      </c>
      <c r="S7" s="74" t="s">
        <v>27</v>
      </c>
      <c r="T7" s="74" t="s">
        <v>28</v>
      </c>
      <c r="U7" s="74" t="s">
        <v>29</v>
      </c>
      <c r="V7" s="74" t="s">
        <v>30</v>
      </c>
      <c r="W7" s="80" t="s">
        <v>124</v>
      </c>
      <c r="X7" s="80" t="s">
        <v>132</v>
      </c>
    </row>
    <row r="8" spans="1:24" s="1" customFormat="1" ht="181.5" x14ac:dyDescent="0.25">
      <c r="A8" s="61">
        <v>1</v>
      </c>
      <c r="B8" s="60" t="s">
        <v>34</v>
      </c>
      <c r="C8" s="60" t="s">
        <v>62</v>
      </c>
      <c r="D8" s="76" t="s">
        <v>63</v>
      </c>
      <c r="E8" s="63" t="s">
        <v>65</v>
      </c>
      <c r="F8" s="63" t="s">
        <v>155</v>
      </c>
      <c r="G8" s="28" t="s">
        <v>156</v>
      </c>
      <c r="H8" s="28" t="s">
        <v>53</v>
      </c>
      <c r="I8" s="28" t="s">
        <v>157</v>
      </c>
      <c r="J8" s="28" t="s">
        <v>71</v>
      </c>
      <c r="K8" s="37" t="s">
        <v>158</v>
      </c>
      <c r="L8" s="38">
        <v>41799</v>
      </c>
      <c r="M8" s="38">
        <v>42530</v>
      </c>
      <c r="N8" s="39">
        <v>10929062007</v>
      </c>
      <c r="O8" s="37" t="s">
        <v>159</v>
      </c>
      <c r="P8" s="28" t="s">
        <v>72</v>
      </c>
      <c r="Q8" s="35" t="s">
        <v>53</v>
      </c>
      <c r="R8" s="28" t="s">
        <v>53</v>
      </c>
      <c r="S8" s="28" t="s">
        <v>68</v>
      </c>
      <c r="T8" s="28" t="s">
        <v>69</v>
      </c>
      <c r="U8" s="28" t="s">
        <v>160</v>
      </c>
      <c r="V8" s="84" t="s">
        <v>70</v>
      </c>
      <c r="W8" s="72"/>
      <c r="X8" s="79" t="s">
        <v>133</v>
      </c>
    </row>
    <row r="9" spans="1:24" s="1" customFormat="1" ht="17.25" thickBot="1" x14ac:dyDescent="0.3">
      <c r="A9" s="31"/>
      <c r="B9" s="30"/>
      <c r="C9" s="30"/>
      <c r="D9" s="29"/>
      <c r="E9" s="27"/>
      <c r="F9" s="27"/>
      <c r="G9" s="27"/>
      <c r="H9" s="27"/>
      <c r="I9" s="27"/>
      <c r="J9" s="27"/>
      <c r="K9" s="27"/>
      <c r="L9" s="27"/>
      <c r="M9" s="27"/>
      <c r="N9" s="27"/>
      <c r="O9" s="27"/>
      <c r="P9" s="27"/>
      <c r="Q9" s="27"/>
      <c r="R9" s="27"/>
      <c r="S9" s="27"/>
      <c r="T9" s="27"/>
      <c r="U9" s="27"/>
      <c r="V9" s="27"/>
      <c r="W9" s="27"/>
      <c r="X9" s="27"/>
    </row>
    <row r="10" spans="1:24" ht="15.75" thickTop="1" x14ac:dyDescent="0.25"/>
    <row r="13" spans="1:24" x14ac:dyDescent="0.25">
      <c r="B13" s="110" t="s">
        <v>202</v>
      </c>
    </row>
    <row r="18" spans="2:5" x14ac:dyDescent="0.25">
      <c r="B18" s="122" t="s">
        <v>196</v>
      </c>
      <c r="E18" s="122" t="s">
        <v>197</v>
      </c>
    </row>
    <row r="19" spans="2:5" x14ac:dyDescent="0.25">
      <c r="B19" t="s">
        <v>198</v>
      </c>
      <c r="E19" t="s">
        <v>199</v>
      </c>
    </row>
    <row r="25" spans="2:5" x14ac:dyDescent="0.25">
      <c r="B25" s="122" t="s">
        <v>200</v>
      </c>
      <c r="E25" s="122" t="s">
        <v>201</v>
      </c>
    </row>
    <row r="26" spans="2:5" x14ac:dyDescent="0.25">
      <c r="B26" t="s">
        <v>199</v>
      </c>
      <c r="E26" t="s">
        <v>198</v>
      </c>
    </row>
  </sheetData>
  <mergeCells count="7">
    <mergeCell ref="C2:X2"/>
    <mergeCell ref="D6:X6"/>
    <mergeCell ref="A2:A3"/>
    <mergeCell ref="B2:B3"/>
    <mergeCell ref="A1:X1"/>
    <mergeCell ref="A6:A7"/>
    <mergeCell ref="B6:B7"/>
  </mergeCells>
  <pageMargins left="0.70866141732283472" right="0.70866141732283472" top="0.74803149606299213" bottom="0.74803149606299213" header="0.31496062992125984" footer="0.31496062992125984"/>
  <pageSetup scale="5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sheetPr>
  <dimension ref="A1:D40"/>
  <sheetViews>
    <sheetView workbookViewId="0">
      <selection sqref="A1:D1"/>
    </sheetView>
  </sheetViews>
  <sheetFormatPr baseColWidth="10" defaultRowHeight="15" x14ac:dyDescent="0.25"/>
  <cols>
    <col min="1" max="1" width="32.7109375" customWidth="1"/>
    <col min="2" max="2" width="39.28515625" customWidth="1"/>
    <col min="3" max="3" width="28.42578125" customWidth="1"/>
    <col min="4" max="4" width="20.140625" customWidth="1"/>
  </cols>
  <sheetData>
    <row r="1" spans="1:4" x14ac:dyDescent="0.25">
      <c r="A1" s="191" t="s">
        <v>213</v>
      </c>
      <c r="B1" s="192"/>
      <c r="C1" s="192"/>
      <c r="D1" s="192"/>
    </row>
    <row r="2" spans="1:4" ht="15.75" thickBot="1" x14ac:dyDescent="0.3"/>
    <row r="3" spans="1:4" ht="15.75" thickBot="1" x14ac:dyDescent="0.3">
      <c r="A3" s="119" t="s">
        <v>2</v>
      </c>
      <c r="B3" s="184" t="s">
        <v>73</v>
      </c>
      <c r="C3" s="185"/>
      <c r="D3" s="186"/>
    </row>
    <row r="4" spans="1:4" x14ac:dyDescent="0.25">
      <c r="A4" s="118"/>
      <c r="B4" s="117" t="s">
        <v>74</v>
      </c>
      <c r="C4" s="117" t="s">
        <v>75</v>
      </c>
      <c r="D4" s="118" t="s">
        <v>76</v>
      </c>
    </row>
    <row r="5" spans="1:4" x14ac:dyDescent="0.25">
      <c r="A5" s="53" t="s">
        <v>34</v>
      </c>
      <c r="B5" s="108">
        <v>3961526329</v>
      </c>
      <c r="C5" s="108">
        <v>1296211414.9100001</v>
      </c>
      <c r="D5" s="109">
        <f>+B5+C5</f>
        <v>5257737743.9099998</v>
      </c>
    </row>
    <row r="6" spans="1:4" x14ac:dyDescent="0.25">
      <c r="A6" s="53"/>
      <c r="B6" s="107" t="s">
        <v>53</v>
      </c>
      <c r="C6" s="127" t="s">
        <v>53</v>
      </c>
      <c r="D6" s="53"/>
    </row>
    <row r="7" spans="1:4" ht="15.75" thickBot="1" x14ac:dyDescent="0.3">
      <c r="B7" s="36"/>
      <c r="C7" s="36"/>
    </row>
    <row r="8" spans="1:4" ht="15.75" thickBot="1" x14ac:dyDescent="0.3">
      <c r="A8" s="187" t="s">
        <v>190</v>
      </c>
      <c r="B8" s="188"/>
      <c r="C8" s="188"/>
      <c r="D8" s="189"/>
    </row>
    <row r="9" spans="1:4" ht="60" x14ac:dyDescent="0.25">
      <c r="A9" s="75" t="s">
        <v>191</v>
      </c>
      <c r="B9" s="115" t="s">
        <v>192</v>
      </c>
      <c r="C9" s="116">
        <v>3481.44</v>
      </c>
      <c r="D9" s="75" t="s">
        <v>193</v>
      </c>
    </row>
    <row r="12" spans="1:4" x14ac:dyDescent="0.25">
      <c r="A12" s="110" t="s">
        <v>193</v>
      </c>
    </row>
    <row r="14" spans="1:4" x14ac:dyDescent="0.25">
      <c r="A14" s="49"/>
      <c r="B14" s="111" t="s">
        <v>34</v>
      </c>
      <c r="C14" s="112">
        <f>+D5</f>
        <v>5257737743.9099998</v>
      </c>
    </row>
    <row r="16" spans="1:4" x14ac:dyDescent="0.25">
      <c r="C16" s="40">
        <f>+C14</f>
        <v>5257737743.9099998</v>
      </c>
    </row>
    <row r="19" spans="1:4" x14ac:dyDescent="0.25">
      <c r="C19" s="129">
        <f>+(C14+C16)/2</f>
        <v>5257737743.9099998</v>
      </c>
    </row>
    <row r="21" spans="1:4" ht="15.75" thickBot="1" x14ac:dyDescent="0.3"/>
    <row r="22" spans="1:4" ht="15.75" thickBot="1" x14ac:dyDescent="0.3">
      <c r="A22" s="187" t="s">
        <v>12</v>
      </c>
      <c r="B22" s="188"/>
      <c r="C22" s="119" t="s">
        <v>103</v>
      </c>
      <c r="D22" s="120" t="s">
        <v>194</v>
      </c>
    </row>
    <row r="24" spans="1:4" ht="30" x14ac:dyDescent="0.25">
      <c r="A24" s="190"/>
      <c r="B24" s="190"/>
      <c r="C24" s="113" t="s">
        <v>34</v>
      </c>
      <c r="D24" s="114">
        <f>60*(1-((C19-C14)/C19))</f>
        <v>60</v>
      </c>
    </row>
    <row r="27" spans="1:4" x14ac:dyDescent="0.25">
      <c r="A27" s="110" t="s">
        <v>202</v>
      </c>
    </row>
    <row r="32" spans="1:4" x14ac:dyDescent="0.25">
      <c r="A32" s="122" t="s">
        <v>196</v>
      </c>
      <c r="C32" s="122" t="s">
        <v>197</v>
      </c>
    </row>
    <row r="33" spans="1:3" x14ac:dyDescent="0.25">
      <c r="A33" t="s">
        <v>198</v>
      </c>
      <c r="C33" t="s">
        <v>199</v>
      </c>
    </row>
    <row r="39" spans="1:3" x14ac:dyDescent="0.25">
      <c r="A39" s="122" t="s">
        <v>200</v>
      </c>
      <c r="C39" s="122" t="s">
        <v>201</v>
      </c>
    </row>
    <row r="40" spans="1:3" x14ac:dyDescent="0.25">
      <c r="A40" t="s">
        <v>199</v>
      </c>
      <c r="C40" t="s">
        <v>198</v>
      </c>
    </row>
  </sheetData>
  <mergeCells count="5">
    <mergeCell ref="B3:D3"/>
    <mergeCell ref="A8:D8"/>
    <mergeCell ref="A22:B22"/>
    <mergeCell ref="A24:B24"/>
    <mergeCell ref="A1:D1"/>
  </mergeCells>
  <pageMargins left="0.70866141732283472" right="0.70866141732283472" top="0.74803149606299213" bottom="0.74803149606299213" header="0.31496062992125984" footer="0.31496062992125984"/>
  <pageSetup paperSize="164" scale="7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70C0"/>
  </sheetPr>
  <dimension ref="A1:V42"/>
  <sheetViews>
    <sheetView zoomScale="55" zoomScaleNormal="55" workbookViewId="0">
      <selection sqref="A1:V1"/>
    </sheetView>
  </sheetViews>
  <sheetFormatPr baseColWidth="10" defaultRowHeight="15" x14ac:dyDescent="0.25"/>
  <cols>
    <col min="1" max="1" width="14.42578125" customWidth="1"/>
    <col min="2" max="3" width="19.85546875" customWidth="1"/>
    <col min="4" max="4" width="30.42578125" bestFit="1" customWidth="1"/>
    <col min="5" max="5" width="30" customWidth="1"/>
    <col min="6" max="6" width="37.7109375" customWidth="1"/>
    <col min="7" max="7" width="39.28515625" customWidth="1"/>
    <col min="8" max="8" width="35.7109375" customWidth="1"/>
    <col min="9" max="9" width="27.140625" customWidth="1"/>
    <col min="10" max="10" width="31.7109375" customWidth="1"/>
    <col min="11" max="12" width="16" customWidth="1"/>
    <col min="13" max="13" width="19.42578125" customWidth="1"/>
    <col min="14" max="14" width="42.85546875" customWidth="1"/>
    <col min="15" max="15" width="16.42578125" customWidth="1"/>
    <col min="16" max="16" width="24.28515625" customWidth="1"/>
    <col min="17" max="18" width="16.42578125" customWidth="1"/>
    <col min="19" max="19" width="17.28515625" customWidth="1"/>
    <col min="20" max="20" width="16.42578125" customWidth="1"/>
    <col min="21" max="21" width="25.85546875" customWidth="1"/>
    <col min="22" max="22" width="23.28515625" customWidth="1"/>
  </cols>
  <sheetData>
    <row r="1" spans="1:22" s="1" customFormat="1" ht="32.25" x14ac:dyDescent="0.25">
      <c r="A1" s="180" t="s">
        <v>77</v>
      </c>
      <c r="B1" s="181"/>
      <c r="C1" s="181"/>
      <c r="D1" s="181"/>
      <c r="E1" s="181"/>
      <c r="F1" s="181"/>
      <c r="G1" s="181"/>
      <c r="H1" s="181"/>
      <c r="I1" s="181"/>
      <c r="J1" s="181"/>
      <c r="K1" s="181"/>
      <c r="L1" s="181"/>
      <c r="M1" s="181"/>
      <c r="N1" s="181"/>
      <c r="O1" s="181"/>
      <c r="P1" s="181"/>
      <c r="Q1" s="181"/>
      <c r="R1" s="181"/>
      <c r="S1" s="181"/>
      <c r="T1" s="181"/>
      <c r="U1" s="181"/>
      <c r="V1" s="181"/>
    </row>
    <row r="2" spans="1:22" s="1" customFormat="1" ht="45" customHeight="1" x14ac:dyDescent="0.25">
      <c r="A2" s="179" t="s">
        <v>180</v>
      </c>
      <c r="B2" s="197" t="s">
        <v>179</v>
      </c>
      <c r="C2" s="193" t="s">
        <v>78</v>
      </c>
      <c r="D2" s="193"/>
      <c r="E2" s="193"/>
      <c r="F2" s="193"/>
      <c r="G2" s="193"/>
      <c r="H2" s="193"/>
      <c r="I2" s="193"/>
      <c r="J2" s="193"/>
      <c r="K2" s="193"/>
      <c r="L2" s="193"/>
      <c r="M2" s="193"/>
      <c r="N2" s="193"/>
      <c r="O2" s="193"/>
      <c r="P2" s="193"/>
      <c r="Q2" s="193"/>
      <c r="R2" s="193"/>
      <c r="S2" s="193"/>
      <c r="T2" s="193"/>
      <c r="U2" s="193"/>
      <c r="V2" s="193"/>
    </row>
    <row r="3" spans="1:22" s="1" customFormat="1" ht="90" thickBot="1" x14ac:dyDescent="0.3">
      <c r="A3" s="179"/>
      <c r="B3" s="179"/>
      <c r="C3" s="73" t="s">
        <v>178</v>
      </c>
      <c r="D3" s="73" t="s">
        <v>99</v>
      </c>
      <c r="E3" s="74" t="s">
        <v>165</v>
      </c>
      <c r="F3" s="74" t="s">
        <v>80</v>
      </c>
      <c r="G3" s="74" t="s">
        <v>182</v>
      </c>
      <c r="H3" s="74" t="s">
        <v>60</v>
      </c>
      <c r="I3" s="74" t="s">
        <v>19</v>
      </c>
      <c r="J3" s="74" t="s">
        <v>20</v>
      </c>
      <c r="K3" s="74" t="s">
        <v>21</v>
      </c>
      <c r="L3" s="74" t="s">
        <v>22</v>
      </c>
      <c r="M3" s="74" t="s">
        <v>23</v>
      </c>
      <c r="N3" s="74" t="s">
        <v>24</v>
      </c>
      <c r="O3" s="74" t="s">
        <v>25</v>
      </c>
      <c r="P3" s="74" t="s">
        <v>26</v>
      </c>
      <c r="Q3" s="74" t="s">
        <v>27</v>
      </c>
      <c r="R3" s="74" t="s">
        <v>28</v>
      </c>
      <c r="S3" s="74" t="s">
        <v>29</v>
      </c>
      <c r="T3" s="74" t="s">
        <v>30</v>
      </c>
      <c r="U3" s="85" t="s">
        <v>124</v>
      </c>
      <c r="V3" s="80" t="s">
        <v>132</v>
      </c>
    </row>
    <row r="4" spans="1:22" s="1" customFormat="1" ht="267.75" customHeight="1" x14ac:dyDescent="0.25">
      <c r="A4" s="61">
        <v>1</v>
      </c>
      <c r="B4" s="59" t="s">
        <v>34</v>
      </c>
      <c r="C4" s="60" t="s">
        <v>79</v>
      </c>
      <c r="D4" s="76" t="s">
        <v>183</v>
      </c>
      <c r="E4" s="128" t="s">
        <v>166</v>
      </c>
      <c r="F4" s="63" t="s">
        <v>53</v>
      </c>
      <c r="G4" s="87" t="s">
        <v>167</v>
      </c>
      <c r="H4" s="87" t="s">
        <v>81</v>
      </c>
      <c r="I4" s="87" t="s">
        <v>82</v>
      </c>
      <c r="J4" s="88" t="s">
        <v>168</v>
      </c>
      <c r="K4" s="89">
        <v>40378</v>
      </c>
      <c r="L4" s="89">
        <v>40617</v>
      </c>
      <c r="M4" s="90">
        <v>4473907700</v>
      </c>
      <c r="N4" s="37" t="s">
        <v>135</v>
      </c>
      <c r="O4" s="35" t="s">
        <v>83</v>
      </c>
      <c r="P4" s="77" t="s">
        <v>53</v>
      </c>
      <c r="Q4" s="77" t="s">
        <v>84</v>
      </c>
      <c r="R4" s="91" t="s">
        <v>169</v>
      </c>
      <c r="S4" s="77" t="s">
        <v>170</v>
      </c>
      <c r="T4" s="64" t="s">
        <v>85</v>
      </c>
      <c r="U4" s="72" t="s">
        <v>204</v>
      </c>
      <c r="V4" s="123" t="s">
        <v>189</v>
      </c>
    </row>
    <row r="5" spans="1:22" s="1" customFormat="1" ht="16.5" x14ac:dyDescent="0.25">
      <c r="A5" s="86"/>
      <c r="B5" s="81"/>
      <c r="C5" s="81"/>
      <c r="D5" s="82"/>
      <c r="E5" s="83"/>
      <c r="F5" s="83"/>
      <c r="G5" s="83"/>
      <c r="H5" s="83"/>
      <c r="I5" s="83"/>
      <c r="J5" s="83"/>
      <c r="K5" s="83"/>
      <c r="L5" s="83"/>
      <c r="M5" s="83"/>
      <c r="N5" s="83"/>
      <c r="O5" s="83"/>
      <c r="P5" s="83"/>
      <c r="Q5" s="83"/>
      <c r="R5" s="83"/>
      <c r="S5" s="83"/>
      <c r="T5" s="83"/>
      <c r="U5" s="83"/>
      <c r="V5" s="83"/>
    </row>
    <row r="6" spans="1:22" s="1" customFormat="1" ht="45" customHeight="1" x14ac:dyDescent="0.25">
      <c r="A6" s="179" t="s">
        <v>180</v>
      </c>
      <c r="B6" s="179" t="s">
        <v>179</v>
      </c>
      <c r="C6" s="73"/>
      <c r="D6" s="193" t="s">
        <v>86</v>
      </c>
      <c r="E6" s="193"/>
      <c r="F6" s="193"/>
      <c r="G6" s="193"/>
      <c r="H6" s="193"/>
      <c r="I6" s="193"/>
      <c r="J6" s="193"/>
      <c r="K6" s="193"/>
      <c r="L6" s="193"/>
      <c r="M6" s="193"/>
      <c r="N6" s="193"/>
      <c r="O6" s="193"/>
      <c r="P6" s="193"/>
      <c r="Q6" s="193"/>
      <c r="R6" s="193"/>
      <c r="S6" s="193"/>
      <c r="T6" s="193"/>
      <c r="U6" s="193"/>
      <c r="V6" s="193"/>
    </row>
    <row r="7" spans="1:22" s="1" customFormat="1" ht="102.75" customHeight="1" x14ac:dyDescent="0.25">
      <c r="A7" s="179"/>
      <c r="B7" s="179"/>
      <c r="C7" s="73" t="s">
        <v>178</v>
      </c>
      <c r="D7" s="73" t="s">
        <v>99</v>
      </c>
      <c r="E7" s="73" t="s">
        <v>171</v>
      </c>
      <c r="F7" s="74" t="s">
        <v>88</v>
      </c>
      <c r="G7" s="74" t="s">
        <v>181</v>
      </c>
      <c r="H7" s="74" t="s">
        <v>18</v>
      </c>
      <c r="I7" s="74" t="s">
        <v>19</v>
      </c>
      <c r="J7" s="74" t="s">
        <v>20</v>
      </c>
      <c r="K7" s="74" t="s">
        <v>21</v>
      </c>
      <c r="L7" s="74" t="s">
        <v>22</v>
      </c>
      <c r="M7" s="74" t="s">
        <v>23</v>
      </c>
      <c r="N7" s="74" t="s">
        <v>24</v>
      </c>
      <c r="O7" s="74" t="s">
        <v>25</v>
      </c>
      <c r="P7" s="74" t="s">
        <v>26</v>
      </c>
      <c r="Q7" s="74" t="s">
        <v>27</v>
      </c>
      <c r="R7" s="74" t="s">
        <v>28</v>
      </c>
      <c r="S7" s="74" t="s">
        <v>29</v>
      </c>
      <c r="T7" s="74" t="s">
        <v>30</v>
      </c>
      <c r="U7" s="85" t="s">
        <v>124</v>
      </c>
      <c r="V7" s="80" t="s">
        <v>132</v>
      </c>
    </row>
    <row r="8" spans="1:22" s="1" customFormat="1" ht="165" x14ac:dyDescent="0.25">
      <c r="A8" s="62">
        <v>1</v>
      </c>
      <c r="B8" s="60" t="s">
        <v>34</v>
      </c>
      <c r="C8" s="60" t="s">
        <v>87</v>
      </c>
      <c r="D8" s="76" t="s">
        <v>184</v>
      </c>
      <c r="E8" s="128" t="s">
        <v>172</v>
      </c>
      <c r="F8" s="63"/>
      <c r="G8" s="37" t="s">
        <v>173</v>
      </c>
      <c r="H8" s="35" t="s">
        <v>162</v>
      </c>
      <c r="I8" s="35" t="s">
        <v>87</v>
      </c>
      <c r="J8" s="37" t="s">
        <v>161</v>
      </c>
      <c r="K8" s="38">
        <v>41526</v>
      </c>
      <c r="L8" s="38">
        <v>42102</v>
      </c>
      <c r="M8" s="39">
        <v>15580000000</v>
      </c>
      <c r="N8" s="37" t="s">
        <v>163</v>
      </c>
      <c r="O8" s="35" t="s">
        <v>61</v>
      </c>
      <c r="P8" s="35" t="s">
        <v>53</v>
      </c>
      <c r="Q8" s="35" t="s">
        <v>89</v>
      </c>
      <c r="R8" s="35" t="s">
        <v>90</v>
      </c>
      <c r="S8" s="35" t="s">
        <v>164</v>
      </c>
      <c r="T8" s="84" t="s">
        <v>91</v>
      </c>
      <c r="U8" s="72" t="s">
        <v>204</v>
      </c>
      <c r="V8" s="123" t="s">
        <v>189</v>
      </c>
    </row>
    <row r="9" spans="1:22" s="1" customFormat="1" ht="17.25" thickBot="1" x14ac:dyDescent="0.3">
      <c r="A9" s="31"/>
      <c r="B9" s="30"/>
      <c r="C9" s="30"/>
      <c r="D9" s="29"/>
      <c r="E9" s="27"/>
      <c r="F9" s="27"/>
      <c r="G9" s="27"/>
      <c r="H9" s="27"/>
      <c r="I9" s="27"/>
      <c r="J9" s="27"/>
      <c r="K9" s="27"/>
      <c r="L9" s="27"/>
      <c r="M9" s="27"/>
      <c r="N9" s="27"/>
      <c r="O9" s="27"/>
      <c r="P9" s="27"/>
      <c r="Q9" s="27"/>
      <c r="R9" s="27"/>
      <c r="S9" s="27"/>
      <c r="T9" s="27"/>
      <c r="U9" s="27"/>
      <c r="V9" s="27"/>
    </row>
    <row r="10" spans="1:22" ht="15.75" thickTop="1" x14ac:dyDescent="0.25"/>
    <row r="15" spans="1:22" ht="15.75" thickBot="1" x14ac:dyDescent="0.3"/>
    <row r="16" spans="1:22" ht="15.75" thickBot="1" x14ac:dyDescent="0.3">
      <c r="C16" s="41" t="s">
        <v>92</v>
      </c>
      <c r="D16" s="42" t="s">
        <v>93</v>
      </c>
      <c r="E16" s="43" t="s">
        <v>94</v>
      </c>
      <c r="F16" s="41" t="s">
        <v>12</v>
      </c>
      <c r="G16" s="124" t="s">
        <v>104</v>
      </c>
    </row>
    <row r="17" spans="2:7" ht="38.25" x14ac:dyDescent="0.25">
      <c r="C17" s="101" t="s">
        <v>95</v>
      </c>
      <c r="D17" s="104">
        <v>2</v>
      </c>
      <c r="E17" s="44" t="s">
        <v>96</v>
      </c>
      <c r="F17" s="198">
        <v>14</v>
      </c>
      <c r="G17" s="194" t="s">
        <v>0</v>
      </c>
    </row>
    <row r="18" spans="2:7" x14ac:dyDescent="0.25">
      <c r="C18" s="102"/>
      <c r="D18" s="105"/>
      <c r="E18" s="44"/>
      <c r="F18" s="199"/>
      <c r="G18" s="195"/>
    </row>
    <row r="19" spans="2:7" ht="38.25" x14ac:dyDescent="0.25">
      <c r="C19" s="102"/>
      <c r="D19" s="105"/>
      <c r="E19" s="44" t="s">
        <v>97</v>
      </c>
      <c r="F19" s="199"/>
      <c r="G19" s="195"/>
    </row>
    <row r="20" spans="2:7" x14ac:dyDescent="0.25">
      <c r="C20" s="102"/>
      <c r="D20" s="105"/>
      <c r="E20" s="45"/>
      <c r="F20" s="199"/>
      <c r="G20" s="195"/>
    </row>
    <row r="21" spans="2:7" ht="51.75" thickBot="1" x14ac:dyDescent="0.3">
      <c r="C21" s="103"/>
      <c r="D21" s="106"/>
      <c r="E21" s="46" t="s">
        <v>98</v>
      </c>
      <c r="F21" s="200"/>
      <c r="G21" s="196"/>
    </row>
    <row r="22" spans="2:7" ht="39" thickBot="1" x14ac:dyDescent="0.3">
      <c r="C22" s="47" t="s">
        <v>99</v>
      </c>
      <c r="D22" s="106">
        <v>1</v>
      </c>
      <c r="E22" s="46" t="s">
        <v>100</v>
      </c>
      <c r="F22" s="125">
        <v>10</v>
      </c>
      <c r="G22" s="126"/>
    </row>
    <row r="23" spans="2:7" ht="51.75" thickBot="1" x14ac:dyDescent="0.3">
      <c r="C23" s="47" t="s">
        <v>101</v>
      </c>
      <c r="D23" s="106">
        <v>1</v>
      </c>
      <c r="E23" s="46" t="s">
        <v>102</v>
      </c>
      <c r="F23" s="125">
        <v>6</v>
      </c>
      <c r="G23" s="126"/>
    </row>
    <row r="29" spans="2:7" x14ac:dyDescent="0.25">
      <c r="B29" s="110" t="s">
        <v>202</v>
      </c>
    </row>
    <row r="34" spans="2:5" x14ac:dyDescent="0.25">
      <c r="B34" s="122" t="s">
        <v>196</v>
      </c>
      <c r="E34" s="122" t="s">
        <v>197</v>
      </c>
    </row>
    <row r="35" spans="2:5" x14ac:dyDescent="0.25">
      <c r="B35" t="s">
        <v>198</v>
      </c>
      <c r="E35" t="s">
        <v>199</v>
      </c>
    </row>
    <row r="41" spans="2:5" x14ac:dyDescent="0.25">
      <c r="B41" s="122" t="s">
        <v>200</v>
      </c>
      <c r="E41" s="122" t="s">
        <v>201</v>
      </c>
    </row>
    <row r="42" spans="2:5" x14ac:dyDescent="0.25">
      <c r="B42" t="s">
        <v>199</v>
      </c>
      <c r="E42" t="s">
        <v>198</v>
      </c>
    </row>
  </sheetData>
  <mergeCells count="9">
    <mergeCell ref="D6:V6"/>
    <mergeCell ref="C2:V2"/>
    <mergeCell ref="A1:V1"/>
    <mergeCell ref="G17:G21"/>
    <mergeCell ref="A6:A7"/>
    <mergeCell ref="B6:B7"/>
    <mergeCell ref="A2:A3"/>
    <mergeCell ref="B2:B3"/>
    <mergeCell ref="F17:F21"/>
  </mergeCells>
  <pageMargins left="0.70866141732283472" right="0.70866141732283472" top="0.74803149606299213" bottom="0.74803149606299213" header="0.31496062992125984" footer="0.31496062992125984"/>
  <pageSetup scale="6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70C0"/>
  </sheetPr>
  <dimension ref="A1:H22"/>
  <sheetViews>
    <sheetView workbookViewId="0">
      <selection sqref="A1:F1"/>
    </sheetView>
  </sheetViews>
  <sheetFormatPr baseColWidth="10" defaultRowHeight="15" x14ac:dyDescent="0.25"/>
  <cols>
    <col min="2" max="2" width="26" customWidth="1"/>
    <col min="3" max="3" width="21.7109375" customWidth="1"/>
    <col min="4" max="4" width="13.42578125" customWidth="1"/>
    <col min="5" max="5" width="18.7109375" customWidth="1"/>
    <col min="6" max="6" width="18.85546875" customWidth="1"/>
  </cols>
  <sheetData>
    <row r="1" spans="1:8" ht="27" thickBot="1" x14ac:dyDescent="0.45">
      <c r="A1" s="205" t="s">
        <v>177</v>
      </c>
      <c r="B1" s="206"/>
      <c r="C1" s="206"/>
      <c r="D1" s="206"/>
      <c r="E1" s="206"/>
      <c r="F1" s="207"/>
      <c r="G1" s="94"/>
      <c r="H1" s="94"/>
    </row>
    <row r="2" spans="1:8" ht="16.5" thickBot="1" x14ac:dyDescent="0.3">
      <c r="A2" s="202" t="s">
        <v>34</v>
      </c>
      <c r="B2" s="203"/>
      <c r="C2" s="203"/>
      <c r="D2" s="203"/>
      <c r="E2" s="203"/>
      <c r="F2" s="204"/>
    </row>
    <row r="3" spans="1:8" x14ac:dyDescent="0.25">
      <c r="A3" s="92" t="s">
        <v>105</v>
      </c>
      <c r="B3" s="92" t="s">
        <v>174</v>
      </c>
      <c r="C3" s="92" t="s">
        <v>175</v>
      </c>
      <c r="D3" s="93" t="s">
        <v>176</v>
      </c>
      <c r="E3" s="93" t="s">
        <v>109</v>
      </c>
      <c r="F3" s="93" t="s">
        <v>110</v>
      </c>
    </row>
    <row r="4" spans="1:8" x14ac:dyDescent="0.25">
      <c r="A4" s="48">
        <v>1</v>
      </c>
      <c r="B4" s="48" t="s">
        <v>106</v>
      </c>
      <c r="C4" s="48">
        <v>5</v>
      </c>
      <c r="D4" s="201" t="s">
        <v>53</v>
      </c>
      <c r="E4" s="201">
        <v>3</v>
      </c>
      <c r="F4" s="201">
        <v>15</v>
      </c>
    </row>
    <row r="5" spans="1:8" x14ac:dyDescent="0.25">
      <c r="A5" s="48">
        <v>2</v>
      </c>
      <c r="B5" s="48" t="s">
        <v>108</v>
      </c>
      <c r="C5" s="48">
        <v>10</v>
      </c>
      <c r="D5" s="201"/>
      <c r="E5" s="201"/>
      <c r="F5" s="201"/>
    </row>
    <row r="6" spans="1:8" x14ac:dyDescent="0.25">
      <c r="A6" s="48">
        <v>3</v>
      </c>
      <c r="B6" s="48" t="s">
        <v>107</v>
      </c>
      <c r="C6" s="48">
        <v>15</v>
      </c>
      <c r="D6" s="201"/>
      <c r="E6" s="201"/>
      <c r="F6" s="201"/>
    </row>
    <row r="9" spans="1:8" x14ac:dyDescent="0.25">
      <c r="A9" s="110" t="s">
        <v>202</v>
      </c>
    </row>
    <row r="14" spans="1:8" x14ac:dyDescent="0.25">
      <c r="A14" s="122" t="s">
        <v>196</v>
      </c>
      <c r="D14" s="122" t="s">
        <v>197</v>
      </c>
    </row>
    <row r="15" spans="1:8" x14ac:dyDescent="0.25">
      <c r="A15" t="s">
        <v>198</v>
      </c>
      <c r="D15" t="s">
        <v>199</v>
      </c>
    </row>
    <row r="21" spans="1:4" x14ac:dyDescent="0.25">
      <c r="A21" s="122" t="s">
        <v>200</v>
      </c>
      <c r="D21" s="122" t="s">
        <v>201</v>
      </c>
    </row>
    <row r="22" spans="1:4" x14ac:dyDescent="0.25">
      <c r="A22" t="s">
        <v>199</v>
      </c>
      <c r="D22" t="s">
        <v>198</v>
      </c>
    </row>
  </sheetData>
  <mergeCells count="5">
    <mergeCell ref="D4:D6"/>
    <mergeCell ref="E4:E6"/>
    <mergeCell ref="F4:F6"/>
    <mergeCell ref="A2:F2"/>
    <mergeCell ref="A1:F1"/>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70C0"/>
  </sheetPr>
  <dimension ref="A1:E23"/>
  <sheetViews>
    <sheetView workbookViewId="0">
      <selection sqref="A1:E1"/>
    </sheetView>
  </sheetViews>
  <sheetFormatPr baseColWidth="10" defaultRowHeight="15" x14ac:dyDescent="0.25"/>
  <cols>
    <col min="1" max="1" width="26.7109375" customWidth="1"/>
    <col min="2" max="2" width="16.42578125" customWidth="1"/>
    <col min="3" max="3" width="37.7109375" customWidth="1"/>
    <col min="4" max="4" width="37.42578125" customWidth="1"/>
    <col min="5" max="5" width="20.28515625" customWidth="1"/>
  </cols>
  <sheetData>
    <row r="1" spans="1:5" ht="27" thickBot="1" x14ac:dyDescent="0.45">
      <c r="A1" s="205" t="s">
        <v>111</v>
      </c>
      <c r="B1" s="206"/>
      <c r="C1" s="206"/>
      <c r="D1" s="206"/>
      <c r="E1" s="207"/>
    </row>
    <row r="2" spans="1:5" ht="17.25" customHeight="1" x14ac:dyDescent="0.25">
      <c r="A2" s="211" t="s">
        <v>112</v>
      </c>
      <c r="B2" s="211" t="s">
        <v>113</v>
      </c>
      <c r="C2" s="210" t="s">
        <v>34</v>
      </c>
      <c r="D2" s="210"/>
      <c r="E2" s="210"/>
    </row>
    <row r="3" spans="1:5" x14ac:dyDescent="0.25">
      <c r="A3" s="212"/>
      <c r="B3" s="212"/>
      <c r="C3" s="52" t="s">
        <v>35</v>
      </c>
      <c r="D3" s="52" t="s">
        <v>36</v>
      </c>
      <c r="E3" s="52" t="s">
        <v>104</v>
      </c>
    </row>
    <row r="4" spans="1:5" ht="22.5" customHeight="1" x14ac:dyDescent="0.25">
      <c r="A4" s="213" t="s">
        <v>114</v>
      </c>
      <c r="B4" s="214" t="s">
        <v>115</v>
      </c>
      <c r="C4" s="208" t="s">
        <v>118</v>
      </c>
      <c r="D4" s="209" t="s">
        <v>185</v>
      </c>
      <c r="E4" s="201" t="s">
        <v>115</v>
      </c>
    </row>
    <row r="5" spans="1:5" x14ac:dyDescent="0.25">
      <c r="A5" s="213"/>
      <c r="B5" s="214"/>
      <c r="C5" s="208"/>
      <c r="D5" s="209"/>
      <c r="E5" s="201"/>
    </row>
    <row r="6" spans="1:5" ht="48" customHeight="1" x14ac:dyDescent="0.25">
      <c r="A6" s="213" t="s">
        <v>116</v>
      </c>
      <c r="B6" s="214" t="s">
        <v>117</v>
      </c>
      <c r="C6" s="208"/>
      <c r="D6" s="209"/>
      <c r="E6" s="201"/>
    </row>
    <row r="7" spans="1:5" ht="22.5" customHeight="1" x14ac:dyDescent="0.25">
      <c r="A7" s="213"/>
      <c r="B7" s="214"/>
      <c r="C7" s="208"/>
      <c r="D7" s="209"/>
      <c r="E7" s="201"/>
    </row>
    <row r="10" spans="1:5" x14ac:dyDescent="0.25">
      <c r="A10" s="110" t="s">
        <v>202</v>
      </c>
    </row>
    <row r="15" spans="1:5" x14ac:dyDescent="0.25">
      <c r="A15" s="122" t="s">
        <v>196</v>
      </c>
      <c r="D15" s="122" t="s">
        <v>197</v>
      </c>
    </row>
    <row r="16" spans="1:5" x14ac:dyDescent="0.25">
      <c r="A16" t="s">
        <v>198</v>
      </c>
      <c r="D16" t="s">
        <v>199</v>
      </c>
    </row>
    <row r="22" spans="1:4" x14ac:dyDescent="0.25">
      <c r="A22" s="122" t="s">
        <v>200</v>
      </c>
      <c r="D22" s="122" t="s">
        <v>201</v>
      </c>
    </row>
    <row r="23" spans="1:4" x14ac:dyDescent="0.25">
      <c r="A23" t="s">
        <v>199</v>
      </c>
      <c r="D23" t="s">
        <v>198</v>
      </c>
    </row>
  </sheetData>
  <mergeCells count="11">
    <mergeCell ref="A1:E1"/>
    <mergeCell ref="C4:C7"/>
    <mergeCell ref="D4:D7"/>
    <mergeCell ref="C2:E2"/>
    <mergeCell ref="E4:E7"/>
    <mergeCell ref="A2:A3"/>
    <mergeCell ref="B2:B3"/>
    <mergeCell ref="A4:A5"/>
    <mergeCell ref="B4:B5"/>
    <mergeCell ref="A6:A7"/>
    <mergeCell ref="B6:B7"/>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70C0"/>
  </sheetPr>
  <dimension ref="A1:D21"/>
  <sheetViews>
    <sheetView zoomScale="80" zoomScaleNormal="80" workbookViewId="0">
      <selection sqref="A1:D1"/>
    </sheetView>
  </sheetViews>
  <sheetFormatPr baseColWidth="10" defaultRowHeight="15" x14ac:dyDescent="0.25"/>
  <cols>
    <col min="1" max="1" width="79.85546875" customWidth="1"/>
    <col min="2" max="2" width="80.42578125" customWidth="1"/>
    <col min="4" max="4" width="22.140625" customWidth="1"/>
  </cols>
  <sheetData>
    <row r="1" spans="1:4" ht="24" thickBot="1" x14ac:dyDescent="0.4">
      <c r="A1" s="216" t="s">
        <v>186</v>
      </c>
      <c r="B1" s="217"/>
      <c r="C1" s="217"/>
      <c r="D1" s="218"/>
    </row>
    <row r="2" spans="1:4" x14ac:dyDescent="0.25">
      <c r="A2" s="96" t="s">
        <v>105</v>
      </c>
      <c r="B2" s="215" t="s">
        <v>34</v>
      </c>
      <c r="C2" s="215"/>
      <c r="D2" s="96" t="s">
        <v>110</v>
      </c>
    </row>
    <row r="3" spans="1:4" ht="66.75" customHeight="1" x14ac:dyDescent="0.25">
      <c r="A3" s="95" t="s">
        <v>121</v>
      </c>
      <c r="B3" s="95" t="s">
        <v>187</v>
      </c>
      <c r="C3" s="54" t="s">
        <v>53</v>
      </c>
      <c r="D3" s="201" t="s">
        <v>123</v>
      </c>
    </row>
    <row r="4" spans="1:4" ht="127.5" customHeight="1" x14ac:dyDescent="0.25">
      <c r="A4" s="95" t="s">
        <v>122</v>
      </c>
      <c r="B4" s="95" t="s">
        <v>188</v>
      </c>
      <c r="C4" s="54" t="s">
        <v>53</v>
      </c>
      <c r="D4" s="201"/>
    </row>
    <row r="5" spans="1:4" ht="66.75" customHeight="1" x14ac:dyDescent="0.25">
      <c r="A5" s="95" t="s">
        <v>120</v>
      </c>
      <c r="B5" s="95" t="s">
        <v>119</v>
      </c>
      <c r="C5" s="54" t="s">
        <v>53</v>
      </c>
      <c r="D5" s="201"/>
    </row>
    <row r="8" spans="1:4" x14ac:dyDescent="0.25">
      <c r="A8" s="110" t="s">
        <v>202</v>
      </c>
    </row>
    <row r="13" spans="1:4" x14ac:dyDescent="0.25">
      <c r="A13" s="122" t="s">
        <v>196</v>
      </c>
      <c r="B13" s="122" t="s">
        <v>197</v>
      </c>
    </row>
    <row r="14" spans="1:4" x14ac:dyDescent="0.25">
      <c r="A14" t="s">
        <v>198</v>
      </c>
      <c r="B14" t="s">
        <v>199</v>
      </c>
    </row>
    <row r="20" spans="1:2" x14ac:dyDescent="0.25">
      <c r="A20" s="122" t="s">
        <v>200</v>
      </c>
      <c r="B20" s="122" t="s">
        <v>201</v>
      </c>
    </row>
    <row r="21" spans="1:2" x14ac:dyDescent="0.25">
      <c r="A21" t="s">
        <v>199</v>
      </c>
      <c r="B21" t="s">
        <v>198</v>
      </c>
    </row>
  </sheetData>
  <mergeCells count="3">
    <mergeCell ref="B2:C2"/>
    <mergeCell ref="D3:D5"/>
    <mergeCell ref="A1:D1"/>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70C0"/>
  </sheetPr>
  <dimension ref="A6:R40"/>
  <sheetViews>
    <sheetView zoomScale="80" zoomScaleNormal="80" workbookViewId="0"/>
  </sheetViews>
  <sheetFormatPr baseColWidth="10" defaultRowHeight="15" x14ac:dyDescent="0.25"/>
  <cols>
    <col min="1" max="1" width="21.42578125" customWidth="1"/>
    <col min="2" max="2" width="29.28515625" customWidth="1"/>
    <col min="3" max="3" width="35.7109375" customWidth="1"/>
    <col min="6" max="6" width="16.28515625" customWidth="1"/>
    <col min="7" max="7" width="12.85546875" customWidth="1"/>
    <col min="8" max="8" width="18.85546875" bestFit="1" customWidth="1"/>
    <col min="12" max="12" width="12.42578125" customWidth="1"/>
    <col min="14" max="14" width="15" customWidth="1"/>
    <col min="15" max="15" width="15.140625" customWidth="1"/>
    <col min="16" max="16" width="18.7109375" customWidth="1"/>
  </cols>
  <sheetData>
    <row r="6" spans="15:17" ht="30" customHeight="1" x14ac:dyDescent="0.25">
      <c r="O6" s="219"/>
      <c r="P6" s="219"/>
    </row>
    <row r="7" spans="15:17" x14ac:dyDescent="0.25">
      <c r="O7" s="51"/>
      <c r="P7" s="51"/>
    </row>
    <row r="8" spans="15:17" x14ac:dyDescent="0.25">
      <c r="O8" s="50"/>
    </row>
    <row r="9" spans="15:17" x14ac:dyDescent="0.25">
      <c r="O9" s="50"/>
    </row>
    <row r="10" spans="15:17" x14ac:dyDescent="0.25">
      <c r="O10" s="50"/>
    </row>
    <row r="11" spans="15:17" x14ac:dyDescent="0.25">
      <c r="O11" s="50"/>
      <c r="P11" s="50"/>
    </row>
    <row r="12" spans="15:17" ht="30" customHeight="1" x14ac:dyDescent="0.25">
      <c r="O12" s="49"/>
      <c r="P12" s="56"/>
    </row>
    <row r="13" spans="15:17" x14ac:dyDescent="0.25">
      <c r="O13" s="219"/>
      <c r="P13" s="219"/>
    </row>
    <row r="14" spans="15:17" x14ac:dyDescent="0.25">
      <c r="O14" s="51"/>
      <c r="P14" s="51"/>
      <c r="Q14" s="51"/>
    </row>
    <row r="15" spans="15:17" x14ac:dyDescent="0.25">
      <c r="O15" s="50"/>
      <c r="P15" s="50"/>
      <c r="Q15" s="55"/>
    </row>
    <row r="16" spans="15:17" x14ac:dyDescent="0.25">
      <c r="O16" s="50"/>
    </row>
    <row r="17" spans="1:18" x14ac:dyDescent="0.25">
      <c r="O17" s="50"/>
      <c r="P17" s="50"/>
    </row>
    <row r="18" spans="1:18" x14ac:dyDescent="0.25">
      <c r="O18" s="50"/>
      <c r="P18" s="50"/>
      <c r="Q18" s="55"/>
    </row>
    <row r="19" spans="1:18" x14ac:dyDescent="0.25">
      <c r="O19" s="50"/>
      <c r="Q19" s="55"/>
    </row>
    <row r="20" spans="1:18" x14ac:dyDescent="0.25">
      <c r="O20" s="50"/>
      <c r="Q20" s="55"/>
    </row>
    <row r="21" spans="1:18" ht="30" customHeight="1" x14ac:dyDescent="0.25">
      <c r="O21" s="56"/>
      <c r="P21" s="49"/>
      <c r="Q21" s="55"/>
    </row>
    <row r="22" spans="1:18" x14ac:dyDescent="0.25">
      <c r="O22" s="50"/>
      <c r="P22" s="49"/>
      <c r="Q22" s="55"/>
    </row>
    <row r="23" spans="1:18" x14ac:dyDescent="0.25">
      <c r="O23" s="50"/>
      <c r="P23" s="49"/>
      <c r="Q23" s="55"/>
    </row>
    <row r="24" spans="1:18" x14ac:dyDescent="0.25">
      <c r="O24" s="50"/>
      <c r="P24" s="49"/>
      <c r="Q24" s="55"/>
    </row>
    <row r="25" spans="1:18" x14ac:dyDescent="0.25">
      <c r="O25" s="50"/>
      <c r="P25" s="50"/>
      <c r="Q25" s="55"/>
      <c r="R25" s="57"/>
    </row>
    <row r="26" spans="1:18" x14ac:dyDescent="0.25">
      <c r="O26" s="50"/>
      <c r="P26" s="50"/>
      <c r="Q26" s="55"/>
      <c r="R26" s="57"/>
    </row>
    <row r="27" spans="1:18" x14ac:dyDescent="0.25">
      <c r="A27" s="110" t="s">
        <v>202</v>
      </c>
      <c r="O27" s="50"/>
      <c r="P27" s="50"/>
      <c r="Q27" s="55"/>
      <c r="R27" s="57"/>
    </row>
    <row r="28" spans="1:18" ht="30" customHeight="1" x14ac:dyDescent="0.25">
      <c r="O28" s="50"/>
    </row>
    <row r="32" spans="1:18" x14ac:dyDescent="0.25">
      <c r="A32" s="122" t="s">
        <v>196</v>
      </c>
      <c r="C32" s="122" t="s">
        <v>197</v>
      </c>
    </row>
    <row r="33" spans="1:3" x14ac:dyDescent="0.25">
      <c r="A33" t="s">
        <v>198</v>
      </c>
      <c r="C33" t="s">
        <v>199</v>
      </c>
    </row>
    <row r="39" spans="1:3" x14ac:dyDescent="0.25">
      <c r="A39" s="122" t="s">
        <v>200</v>
      </c>
      <c r="C39" s="122" t="s">
        <v>201</v>
      </c>
    </row>
    <row r="40" spans="1:3" x14ac:dyDescent="0.25">
      <c r="A40" t="s">
        <v>199</v>
      </c>
      <c r="C40" t="s">
        <v>198</v>
      </c>
    </row>
  </sheetData>
  <mergeCells count="2">
    <mergeCell ref="O6:P6"/>
    <mergeCell ref="O13:P1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6.4 Exp. habilitante</vt:lpstr>
      <vt:lpstr>6.4.2 Equipo Minimo de Trabajo</vt:lpstr>
      <vt:lpstr>7.1 Factor Economico</vt:lpstr>
      <vt:lpstr>7.2.1 Personal Adicional</vt:lpstr>
      <vt:lpstr>7.2.2 Cuadrillas Adicionales</vt:lpstr>
      <vt:lpstr>7.3 Apoyo Industria Nacional</vt:lpstr>
      <vt:lpstr>7.3 Discapacidad</vt:lpstr>
      <vt:lpstr>Anexo 7 Capacidad Residual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Alexander</dc:creator>
  <cp:keywords/>
  <dc:description/>
  <cp:lastModifiedBy>compras</cp:lastModifiedBy>
  <cp:revision/>
  <cp:lastPrinted>2020-12-07T14:44:17Z</cp:lastPrinted>
  <dcterms:created xsi:type="dcterms:W3CDTF">2017-03-03T03:30:08Z</dcterms:created>
  <dcterms:modified xsi:type="dcterms:W3CDTF">2020-12-21T21:50:14Z</dcterms:modified>
  <cp:category/>
  <cp:contentStatus/>
</cp:coreProperties>
</file>