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4"/>
  <workbookPr/>
  <mc:AlternateContent xmlns:mc="http://schemas.openxmlformats.org/markup-compatibility/2006">
    <mc:Choice Requires="x15">
      <x15ac:absPath xmlns:x15ac="http://schemas.microsoft.com/office/spreadsheetml/2010/11/ac" url="C:\Users\compras\Desktop\"/>
    </mc:Choice>
  </mc:AlternateContent>
  <xr:revisionPtr revIDLastSave="0" documentId="13_ncr:1_{5EE294BD-013A-4167-BA19-F308D45D00CE}" xr6:coauthVersionLast="36" xr6:coauthVersionMax="36" xr10:uidLastSave="{00000000-0000-0000-0000-000000000000}"/>
  <bookViews>
    <workbookView xWindow="0" yWindow="0" windowWidth="20490" windowHeight="7650" xr2:uid="{00000000-000D-0000-FFFF-FFFF00000000}"/>
  </bookViews>
  <sheets>
    <sheet name="Exp. General habilitante" sheetId="19" r:id="rId1"/>
    <sheet name="Exp. especifica habilit" sheetId="28" r:id="rId2"/>
    <sheet name="personal min requerido" sheetId="21" r:id="rId3"/>
  </sheets>
  <definedNames>
    <definedName name="ac" localSheetId="1">#REF!</definedName>
    <definedName name="ac" localSheetId="0">#REF!</definedName>
    <definedName name="ac" localSheetId="2">#REF!</definedName>
    <definedName name="ac">#REF!</definedName>
    <definedName name="asce" localSheetId="1">#REF!</definedName>
    <definedName name="asce">#REF!</definedName>
    <definedName name="KIKE" localSheetId="1">#REF!</definedName>
    <definedName name="KIKE">#REF!</definedName>
    <definedName name="qwccvgtv" localSheetId="1">#REF!</definedName>
    <definedName name="qwccvgtv">#REF!</definedName>
    <definedName name="qwertg" localSheetId="1">#REF!</definedName>
    <definedName name="qwertg">#REF!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0" i="28" l="1"/>
  <c r="E40" i="28"/>
  <c r="V38" i="28"/>
  <c r="W38" i="28" s="1"/>
  <c r="R38" i="28"/>
  <c r="T38" i="28" s="1"/>
  <c r="Q38" i="28"/>
  <c r="W36" i="28"/>
  <c r="AA37" i="28" s="1"/>
  <c r="V36" i="28"/>
  <c r="S36" i="28"/>
  <c r="Q36" i="28"/>
  <c r="R36" i="28" s="1"/>
  <c r="T36" i="28" s="1"/>
  <c r="F36" i="28"/>
  <c r="F32" i="28"/>
  <c r="E32" i="28"/>
  <c r="W30" i="28"/>
  <c r="V30" i="28"/>
  <c r="R30" i="28"/>
  <c r="T30" i="28" s="1"/>
  <c r="Z29" i="28" s="1"/>
  <c r="Q30" i="28"/>
  <c r="AA29" i="28"/>
  <c r="S28" i="28"/>
  <c r="F28" i="28"/>
  <c r="E24" i="28"/>
  <c r="W22" i="28"/>
  <c r="Q22" i="28"/>
  <c r="R22" i="28" s="1"/>
  <c r="T22" i="28" s="1"/>
  <c r="V20" i="28"/>
  <c r="W20" i="28" s="1"/>
  <c r="AA21" i="28" s="1"/>
  <c r="S20" i="28"/>
  <c r="Q20" i="28"/>
  <c r="R20" i="28" s="1"/>
  <c r="T20" i="28" s="1"/>
  <c r="Z21" i="28" s="1"/>
  <c r="F20" i="28"/>
  <c r="F24" i="28" s="1"/>
  <c r="E16" i="28"/>
  <c r="V14" i="28"/>
  <c r="W14" i="28" s="1"/>
  <c r="Q14" i="28"/>
  <c r="R14" i="28" s="1"/>
  <c r="T14" i="28" s="1"/>
  <c r="V12" i="28"/>
  <c r="W12" i="28" s="1"/>
  <c r="AA13" i="28" s="1"/>
  <c r="S12" i="28"/>
  <c r="Q12" i="28"/>
  <c r="R12" i="28" s="1"/>
  <c r="T12" i="28" s="1"/>
  <c r="F12" i="28"/>
  <c r="F16" i="28" s="1"/>
  <c r="F8" i="28"/>
  <c r="E8" i="28"/>
  <c r="W6" i="28"/>
  <c r="V6" i="28"/>
  <c r="Q6" i="28"/>
  <c r="R6" i="28" s="1"/>
  <c r="T6" i="28" s="1"/>
  <c r="V4" i="28"/>
  <c r="W4" i="28" s="1"/>
  <c r="AA5" i="28" s="1"/>
  <c r="S4" i="28"/>
  <c r="Q4" i="28"/>
  <c r="R4" i="28" s="1"/>
  <c r="T4" i="28" s="1"/>
  <c r="Z5" i="28" s="1"/>
  <c r="F4" i="28"/>
  <c r="Z37" i="28" l="1"/>
  <c r="Z13" i="28"/>
  <c r="P27" i="19" l="1"/>
  <c r="Q27" i="19" s="1"/>
  <c r="R27" i="19" s="1"/>
  <c r="T27" i="19" s="1"/>
  <c r="F27" i="19"/>
  <c r="P22" i="19"/>
  <c r="Q22" i="19" s="1"/>
  <c r="R22" i="19" s="1"/>
  <c r="T22" i="19" s="1"/>
  <c r="F22" i="19"/>
  <c r="P18" i="19"/>
  <c r="Q18" i="19" s="1"/>
  <c r="R18" i="19" s="1"/>
  <c r="P17" i="19"/>
  <c r="Q17" i="19" s="1"/>
  <c r="R17" i="19" s="1"/>
  <c r="T17" i="19" s="1"/>
  <c r="F17" i="19"/>
  <c r="P12" i="19"/>
  <c r="Q12" i="19" s="1"/>
  <c r="R12" i="19" s="1"/>
  <c r="P11" i="19"/>
  <c r="Q11" i="19" s="1"/>
  <c r="R11" i="19" s="1"/>
  <c r="T11" i="19" s="1"/>
  <c r="F11" i="19"/>
  <c r="P6" i="19"/>
  <c r="Q6" i="19" s="1"/>
  <c r="R6" i="19" s="1"/>
  <c r="P5" i="19"/>
  <c r="Q5" i="19" s="1"/>
  <c r="R5" i="19" s="1"/>
  <c r="T5" i="19" s="1"/>
  <c r="F5" i="19"/>
</calcChain>
</file>

<file path=xl/sharedStrings.xml><?xml version="1.0" encoding="utf-8"?>
<sst xmlns="http://schemas.openxmlformats.org/spreadsheetml/2006/main" count="1133" uniqueCount="304">
  <si>
    <t>No. PROPONENTE</t>
  </si>
  <si>
    <t>NOMBRE DEL PROPONENTE</t>
  </si>
  <si>
    <t>INTEGRANTES DEL PROPONENTE SI ES UT CONSORCIO U OTRO</t>
  </si>
  <si>
    <t>CERTIFICACIÓN NÚMERO</t>
  </si>
  <si>
    <t xml:space="preserve">EMPRESA QUE APORTA LA EXPERIENCIA </t>
  </si>
  <si>
    <t>FECHA INICIO</t>
  </si>
  <si>
    <t xml:space="preserve">FECHA TERMINACIÓN </t>
  </si>
  <si>
    <t>VERIFICACIÓN EXPERIENCIA RUP</t>
  </si>
  <si>
    <t>AREA CUBIERTA EN M2</t>
  </si>
  <si>
    <t>VALOR DEL CONTRATO EN PESOS COLOMBIANOS EJECUTADO</t>
  </si>
  <si>
    <t>PRESUPUESTO 
OFICIAL</t>
  </si>
  <si>
    <t>OBSERVACIONES</t>
  </si>
  <si>
    <t>EXPERIENCIA REQUERIDA POR PROPONENTE EXPRESADA EN SMMLV 2020</t>
  </si>
  <si>
    <t>OBJETO DEL CONTRATO</t>
  </si>
  <si>
    <t>ESTADO FINAL</t>
  </si>
  <si>
    <t>VALOR A TENER EN CUENTA PESOS COLOMBIANOS
por % de participación Certificación Consorcio aportado</t>
  </si>
  <si>
    <t>AREA CUBIERTA EN M2 POR SU PORCENTAJE DE PARTICIPACIÓN Certificación Consorcio aportada</t>
  </si>
  <si>
    <t>EXPERIENCIA ESPECIFICA HABILITANTE</t>
  </si>
  <si>
    <t>% DE PARTICIPACIÓN SI ES UT CONSORCIO U OTRO</t>
  </si>
  <si>
    <t>IDENTIFICACIÓN DEL CONTRATO PRESENTADO</t>
  </si>
  <si>
    <t xml:space="preserve">VERIFICACIÓN OBJETO SIMILAR (espacio solo para Subred Norte) </t>
  </si>
  <si>
    <t>% PARTICIPACIÓN DEL CONTRATO ACREDITADO (incluir nombre empresa-consorcio-ut)</t>
  </si>
  <si>
    <t xml:space="preserve">VERIFICACIÓN CUMPLIMIENTO CONTRATOS EJECUTADOS Y TERMINADOS A LA FECHA DE CIERRE (espacio solo para Subred Norte) </t>
  </si>
  <si>
    <t xml:space="preserve">SEGMENTO 72 FAMILIA 12 CLASE 14 SERVICIO DE CONSTRUCCIÓN DE HOSPITALES (nombrar pagina o folio en el que aparece en el RUP) </t>
  </si>
  <si>
    <t xml:space="preserve">SEGMENTO 81 FAMILIA 10 CLASE 15  GESTIÓN DE CONSTRUCCIÓN DE EDIFICIOS (nombrar pagina o folio en el que aparece en el RUP) </t>
  </si>
  <si>
    <t xml:space="preserve">SEGMENTO 95 FAMILIA 12 CLASE 20 CLÍNICA (nombrar pagina o folio en el que aparece en el RUP) </t>
  </si>
  <si>
    <t>(espacio solo para Subred Norte)</t>
  </si>
  <si>
    <t xml:space="preserve">LA SUMATORIA DEBE SER IGUAL O SUPERIOR AL 100% DEL PRESUPUESTO OFICIAL EXPRESADO EN SMMLV (1150,70 SMMLV)
• La sumatoria de las áreas cubiertas debe ser igual o superior a 3192 M2 a intervenir. </t>
  </si>
  <si>
    <t xml:space="preserve">RELACIÓN DE ACTIVIDADES EJECUTADAS
Uno o la totalidad de las certificaciones aportadas de los contratos aportados, deberán acreditar la ejecución de obras de demoliciones. Obras de cimentación, estructuras en concreto y/o metálicas y/o concretos, y/o red contraincendios, red eléctrica, red hidráulica, red sanitaria, cableado estructurado (voz y datos), acabados(espacio solo para Subred Norte) </t>
  </si>
  <si>
    <t>DILIGENCIAMIENTO ANEXO N°9-1</t>
  </si>
  <si>
    <t>CONSORCIO SAN JUAN MARIA VIANENEY</t>
  </si>
  <si>
    <t>CONSTRUSAR S.A.S.</t>
  </si>
  <si>
    <t>PROTELCA S.A.S.</t>
  </si>
  <si>
    <t>RB DE COLOMBIA S.A.</t>
  </si>
  <si>
    <t>425 DE 2018</t>
  </si>
  <si>
    <t>0468 DE 2015</t>
  </si>
  <si>
    <t>TERMINACION
CONSTRUCCION NUEVA
SEDE DEL HOSPITAL DE
TOCANCIPA,
DEPARTAMENTO DE
CUNDINAMARCA</t>
  </si>
  <si>
    <t>REALIZAR LA
CONSTRUCCION DEL
AREA DE OBSERVACION
DE URGENCIAS DEL
HOSPITAL MILITAR
CENTRAL, UBICADO EN
LA CIUDAD DE BOGOTA</t>
  </si>
  <si>
    <t>obras de demoliciones, obras de cimentación, estructuras en
concreto, red contraincendios, red eléctrica, red hidráulica, red
sanitaria, cableado estructurado (voz y datos), acabados.</t>
  </si>
  <si>
    <t>Conversión SMMLV-fecha de terminanción</t>
  </si>
  <si>
    <t>PO en SMMLV</t>
  </si>
  <si>
    <t>CUMPLE</t>
  </si>
  <si>
    <t>NO CUMPLE</t>
  </si>
  <si>
    <t>No.  PROPONENTE</t>
  </si>
  <si>
    <t>NOMBRE PROFESIONAL</t>
  </si>
  <si>
    <t>ARQUITECTO O INGENIERO CIVIL CON MATRICULA PROFESIONAL VIGENTE.</t>
  </si>
  <si>
    <t>Posgrado en cualquiera de las siguientes disciplinas: gerencia de proyectos, o relacionados con arquitectura, ingeniería civil o administración</t>
  </si>
  <si>
    <t xml:space="preserve">Empresa o entidad contratante, teléfono y nombre de la persona que expide la certificación. (Representante legal o la persona debidamente autorizada para el efecto).
</t>
  </si>
  <si>
    <t>Nombre del contratista a quien se le expide la certificación</t>
  </si>
  <si>
    <t>Número del contrato Y Objeto del contrato.</t>
  </si>
  <si>
    <t xml:space="preserve">fecha de inicio </t>
  </si>
  <si>
    <t xml:space="preserve">fecha de terminación </t>
  </si>
  <si>
    <t>Valor total ejecutado del contrato</t>
  </si>
  <si>
    <t>Relación de actividades ejecutadas</t>
  </si>
  <si>
    <t>Área intervenida cubierta en M2.</t>
  </si>
  <si>
    <t>En máximo tres (3) contratos cuya sumatoria de las áreas de construcción cubierta sea igual o superior a 2694 M2</t>
  </si>
  <si>
    <t>Autorización del profesional correspondiente para presentar su hoja de vida.</t>
  </si>
  <si>
    <t>Fotocopia de la cédula de ciudadanía</t>
  </si>
  <si>
    <t>Fotocopia del título o acta de grado</t>
  </si>
  <si>
    <t>Fotocopia de la matrícula profesional o tarjeta profesional.</t>
  </si>
  <si>
    <t>Certificación COPNIA o CPNAA según el caso.</t>
  </si>
  <si>
    <t xml:space="preserve">OBSERVACIONES </t>
  </si>
  <si>
    <t>HABILITADO</t>
  </si>
  <si>
    <t>N/A</t>
  </si>
  <si>
    <t>ZAIDA CARINE ALCURE NARANJO</t>
  </si>
  <si>
    <t>ING. CIVIL</t>
  </si>
  <si>
    <t>ESPECILAISTA EN GENRENCIA DE EMPRESAS CONSTRUCTORAS UNIVERSIDAD EAN fecha de grado 26/02/99</t>
  </si>
  <si>
    <t>fecha de expedición tarjeta profesional  27/06/85</t>
  </si>
  <si>
    <t xml:space="preserve">debe acreditar experiencia específica certificada en la dirección o coordinación o supervisión de obras de construcción y/o ampliación y/o adecuación y/o reordenamiento y/o reforzamientos estructurales de edificaciones hospitalarias, clínicas y/o instituciones prestadora de servicios de salud en máximo cinco (5) contratos </t>
  </si>
  <si>
    <t>EXPERIENCIA ESPECIFICA DIRECTOR DE OBRA</t>
  </si>
  <si>
    <t>CONSTRUCCIÓN DE LA FASE II DEL HOSPITAL DE TERCER NIVEL, CON SERVICIOS DE CUARTO NIVEL EN EL MUNICIPIO DE ZIPAQUIRÁ DEPARTAMENTO DE CUNDINAMARCA</t>
  </si>
  <si>
    <t>CONSORCIO HOSPITALARIO CCA.
FERNADO ALJURE NARANJO
REPRESENTANTE LEGAL
CC 79141796 
TEL 6363083</t>
  </si>
  <si>
    <t>JOSE ARNULFO SALCEDO VILLEGAS</t>
  </si>
  <si>
    <t>Con experiencia profesional general igual o superior a diez (10) años, contados a partir de la fecha de expedición de la tarjeta profesional y hasta la fecha de cierre del presente proceso de selección</t>
  </si>
  <si>
    <t>con experiencia profesional general igual o superior a ocho (8) años a partir de la fecha de expedición de la tarjeta profesional y hasta la fecha de cierre del presente proceso de selección</t>
  </si>
  <si>
    <t>EXPERIENCIA ESPECIFICA RESIDENTE DE OBRA</t>
  </si>
  <si>
    <t xml:space="preserve">debe acreditar experiencia específica certificada como residente de obra, en la construcción o ampliación o adecuación o reforzamiento estructural de edificaciones hospitalarias, clínicas y/o instituciones prestadoras de servicios de salud en máximo cinco (5) contratos. 
</t>
  </si>
  <si>
    <t>fecha de expedición de la tarjeta profesional 15/07/2010</t>
  </si>
  <si>
    <t>TERMINACIÓN CONSTRUCCIÓN NUEVA SEDE DEL HOSPITAL DE TOCANCIPA DEPARTAMENTO DE CUNDINAMARCA</t>
  </si>
  <si>
    <t>CONSORCIO INFRAESTRUCTURA HOSPITALARIA 2018
REPRESENTANTE LEGAL
TELMO ALEXANDER CASTILLO FAJARDO
TEL 8151545 - 311 8992003</t>
  </si>
  <si>
    <t>NO ADJUNTA</t>
  </si>
  <si>
    <t>NO HABILITADO</t>
  </si>
  <si>
    <t>RESIDENTE DE OBRA</t>
  </si>
  <si>
    <t>ESTRUCTURAL</t>
  </si>
  <si>
    <t>DIRECTOR DE OBRA</t>
  </si>
  <si>
    <t>JOHN FREDDY FONCECA LUCERO</t>
  </si>
  <si>
    <t>con experiencia profesional general igual o superior a diez (10) años contados a partir de la fecha de expedición de la tarjeta profesional y hasta la fecha de cierre del presente proceso de selección</t>
  </si>
  <si>
    <t xml:space="preserve">debe acreditar experiencia específica certificada en la elaboración o ejecución  o actualización de estudios y diseños de estructuras, o el cargo de especialista estructural para la construcción de edificaciones de acuerdo a la definición del título K, numeral 2.6 de la NSR-10, en máximo cinco (5) proyectos.
</t>
  </si>
  <si>
    <t>EXPERIENCIA ESPECIFICA ESPECIALISTA ESTRUCTURAL</t>
  </si>
  <si>
    <t>ESPECIALISTA EN INGENIERÍA DE ESTRUCTURAS  
UNIVERSIDAD SANTO TOMAS
fecha de grado 21/02/14</t>
  </si>
  <si>
    <t>fecha de expedición de la tarjeta profesional 18/12/2003</t>
  </si>
  <si>
    <t>PRELIMINARES, SISTEMAS DE DESAGUES AGUAS LLUVIAS Y AGUAS NEGRAS, MAPOSTERÍA, PREFABRICADOS, INSTALACIONES HIDROSANITARIAS, INSTALACION DE GAS, INSTALACIÓN ELECTRICA, TELEFONÍA Y TELECOMUNICACIIONES, RED CONTRA INCENDIOS ……. IMPERMEABILIZACIONES, CERRAMIENTOS, DOTACIÓN Y SEÑALIZACIÓN.</t>
  </si>
  <si>
    <t>No. del contrato</t>
  </si>
  <si>
    <t xml:space="preserve">objeto </t>
  </si>
  <si>
    <t>ejecutor</t>
  </si>
  <si>
    <t>valor total ejecutado</t>
  </si>
  <si>
    <t>area cubierta m2</t>
  </si>
  <si>
    <t>EXPERIENCIA GENERAL HABILITANTE</t>
  </si>
  <si>
    <t>1066 DE
2015</t>
  </si>
  <si>
    <t>CONSORCIO
DESARROLLO
AMAZONICO 2015</t>
  </si>
  <si>
    <t>115 DE 09
MARZO
2012</t>
  </si>
  <si>
    <t>CONSORCIO
COLOMBIA
HUMANITARIAS</t>
  </si>
  <si>
    <t>RB DE
COLOMBIA
S.A.</t>
  </si>
  <si>
    <r>
      <t xml:space="preserve">CONSTRUSAR
S.A.S. –
</t>
    </r>
    <r>
      <rPr>
        <sz val="11"/>
        <color rgb="FFFF0000"/>
        <rFont val="Calibri"/>
        <family val="2"/>
        <scheme val="minor"/>
      </rPr>
      <t>PROTELCA
S.A.S. (solo se toma experiencia de un proponente).</t>
    </r>
  </si>
  <si>
    <t>NO HABILITADO (documentos pendientes)</t>
  </si>
  <si>
    <t>4600051859 de 2013</t>
  </si>
  <si>
    <t xml:space="preserve">CONSTRUCCIÓN DE LA INSTITUCIÓN EDUCATIVA LA SIERRA EN EL MUNICIPIO DE MEDELLÍN </t>
  </si>
  <si>
    <t>URBANISCOM LTDA.</t>
  </si>
  <si>
    <t>2224 DE 2017</t>
  </si>
  <si>
    <t>CONSTRUCCIÓN PLANTA FÍSICA VOLCÁN DE LA PRADERA</t>
  </si>
  <si>
    <t>CONSORCIO
PRADERA 010</t>
  </si>
  <si>
    <t xml:space="preserve"> 
URBANISCOM LTDA</t>
  </si>
  <si>
    <t>2011-00-20-005</t>
  </si>
  <si>
    <t>URBANISCOM 
L.T.D.A</t>
  </si>
  <si>
    <t>ANEXA CUADRO EXCEL CON ACTIVDADES EJECUTADAS</t>
  </si>
  <si>
    <t>SB-01-2019</t>
  </si>
  <si>
    <t>ADECUACIÓN Y ACTUALIZACIÓN DE LA CLÍNICA SANTA BARBARA, DE ACUERDO A LOS PLANOS, CANTIDADES DE OBRA Y ESPECIFICACIONES DEFINIDAS EN EL DISEÑO, POR LA MODALIDAD DE PRECIOS UNITARIOS FIJOS SIN FORMULA DE REAJUSTE.</t>
  </si>
  <si>
    <t>CONSTRUCCIÓN DE LA PRIMERA ETAPA DE LA NUEVA INFRAESTRUCTURA FÍSICA HOSPITALARIA REGIONAL, LOCALIZADA EN EL MUNICIPIO DE CAUCÁSIA.</t>
  </si>
  <si>
    <t>URBANISCOM L.T.D.A</t>
  </si>
  <si>
    <t>Preliminares, cerramientos, desmontes, demoliciones, rellenos, cimentación, estructura en concreto y metálica, mampostería en (drywall, superboard, bloque y ladrillo), pañetes, enchapes para muros (cerámico, guarda camilla, Stone flex), pisos (Pvc en rollo normal y conductivo, cuarto 26, pintura epoxica, porcelanato, piedra, cerámico, grano de mármol, concreto), anclaje de cubierta para trabajos en suspensión, cubiertas e impermeabilizaciones, cielorrasos, pintura, ventanería, carpintería metálica, vidrios y espejos, aparatos sanitarios y accesorios, equipos especiales, aseo y otros.</t>
  </si>
  <si>
    <t>COMPAÑÍA DE URBANISMO</t>
  </si>
  <si>
    <t>HARVEY ACUÑA CAVIEDES</t>
  </si>
  <si>
    <t>ESPECILAISTA EN GENRENCIA DE OBRA UNIVERSIDAD CATOLICA DE COLOMBIA fecha de grado 5/12/2002</t>
  </si>
  <si>
    <t>fecha de expedición tarjeta profesional  21/08/1997</t>
  </si>
  <si>
    <t>LA DEMOLICIÓN PARCIAL, AMPLIFICACIÓN Y MODIFICACIÓN DEL EDIFICIO LA CLÍNICA SANTA BARBARA</t>
  </si>
  <si>
    <t>CLÍNICA REYES S.A.S
REPRESENTATE LEGAL
VIVIANA REYES 
C.C. 39.787.739
TEL: 629 5805</t>
  </si>
  <si>
    <t>ALEXY ANTONIO TAMAYO DÍAZ</t>
  </si>
  <si>
    <t>ARQUITECTO</t>
  </si>
  <si>
    <t>fecha de expedición de la tarjeta profesional 19/02/1998</t>
  </si>
  <si>
    <t>CAMILO ANDRES CONTRERAS ROJAS</t>
  </si>
  <si>
    <t>MAGISTER EN INGENIERIA AREA: CIVIL
UNIVERSIDAD DE LOS ANDES
fecha de grado 20/09/2008</t>
  </si>
  <si>
    <t>fecha de expedición de la tarjeta profesional 23/10/2003</t>
  </si>
  <si>
    <t>EJECUCIÓN DE LA NUEVA PLANTA FÍSICA DEL VOLCÁN DE LA PRADERA, UBICADO EN LA LOCALIDAD 7A BOSA DEL DISTRITO CAPITAL… ESPECIFICACIONES ENTREGADAS POR SED.</t>
  </si>
  <si>
    <t>SECRETARIA DE EDUCACIÓN DEL DISTRITO
REPRESENTANTE LEGAL
JAIME NARIÑO TORRES
UNIÓN TEMPORAL VIVIENDA 2006
TEL 533 6999</t>
  </si>
  <si>
    <t>Preliminares, cimentación con pilotes (Ø 0.50 M = 6.572 Ml; Ø 0.60 M = 1.935 ml), instalaciones hidrosanitarias y de gas, estructura en concreto y metálica, mampostería, prefabricados en concreto, red contra incendio, , instalaciones eléctricas, telefónicas, cableado estructurado, telecomunicaciones, RETIE, iluminación y control, acometida en baja tensión, apantallamiento, infraestructura de CCTV, pañetes, pisos, cubiertas e impermeabilizaciones, carpintería en aluminio, carpintería en lamina, carpintería en madera, enchapes, aparatos sanitarios y accesorios, cielo rasos y divisiones, pintura, cerraduras y vidrios, obras exteriores, zonas duras y plazoletas, cerramientos y mobiliario urbano, suministro e instalación de equipos (5 bombas centrifugas, 2 bombas eyectoras, bomba líder de incendio, subestación, transformador de 225 KVA, UPS de 20 KVA, 5 UPS 2 KVA, 2 UPS 3 KVA, planta de emergencia de 225 KVA y elevador).</t>
  </si>
  <si>
    <t>CONSORCIO OBRAS CVN 21</t>
  </si>
  <si>
    <t>MP-181 DE 2013</t>
  </si>
  <si>
    <t>Rehabilitación, Reforzamiento Estructural y Mejoramiento Arquitectónico, sede del Hospital San Vicente de Paul del Municipio</t>
  </si>
  <si>
    <t>PROYECTAR INGENIERIA S.A.S..</t>
  </si>
  <si>
    <t>PROYECTAR INGENIERIA S.A.S.</t>
  </si>
  <si>
    <t>consorcio obras cvn -21</t>
  </si>
  <si>
    <t>CARLOS MANUEL OLARTE</t>
  </si>
  <si>
    <t>Construcción de Unidad de Hemodinamia, Oncologia, Unidad Renal, Unidad de Cuidados Intensivos de la Clinica Especializada del Valle CEV Propiedad Horizontal.</t>
  </si>
  <si>
    <t>002 del 9 de mayo 2010</t>
  </si>
  <si>
    <t>ANEXA CUADRO EXCEL FORMATO PDF DONDE SE ENCUENTRAN LAS ACTIVIDADES EJECUTADAS</t>
  </si>
  <si>
    <t xml:space="preserve"> EQUIPO MÍNIMO DE TRABAJO HABILITANTE</t>
  </si>
  <si>
    <t>EQUIPO MÍNIMO DE TRABAJO HABILITANTE</t>
  </si>
  <si>
    <t>LUIS GUILLERO PATIÑO OROZCO</t>
  </si>
  <si>
    <t>ESPECILAISTA EN ESTRUCTURAS DE LA  UNIVERSIDAD DEL VALLE fecha de grado 17/10/2014</t>
  </si>
  <si>
    <t>fecha de expedición tarjeta profesional  18/12/2003</t>
  </si>
  <si>
    <t>Intervención arquitectónica para el reforzamiento estructural de la clínica Rafael Uribe Uribe, edificación de 11 pisos y correspondiente a la Fase I – Bloques 2 y 3, SOTANO, pisos 1 y 2.</t>
  </si>
  <si>
    <t>CONSORCIO ESEAN 2008
REPRESENTATE LEGAL
DIEGO LUIS OCAMPO GIRALDO
TEL: 3399929</t>
  </si>
  <si>
    <t>JOSE GENTIL GOMEZ PIAMBA</t>
  </si>
  <si>
    <t>fecha de expedición de la tarjeta profesional 24/08/1999</t>
  </si>
  <si>
    <t>Ejecutar las Obras en el Hospital Raúl Orejuela Bueno para el fortalecimiento de la red de prestación del servicio de salud mediante la terminación del proyecto, reposición de la ESE Hospital Raúl Orejuela Bueno para mejorar las condiciones de prestación de servicios y lograr satisfacer a los usuarios, procurando unas instalaciones adecuadas, para ser atendidos con eficiencia, eficacia y calidad.</t>
  </si>
  <si>
    <t>CONSORCIO ADECUACIONES H-19
REPRESENTATE LEGAL
DIEGO LUIS OCAMPO GIRALDO
TEL: 3399929</t>
  </si>
  <si>
    <t>Construcción de los Bloques 1,2 y 3 del Hospital Raúl Orejuela Bueno, Sede La Emilia en la ciudad de Palmira.</t>
  </si>
  <si>
    <t>DIEGO JOSE FERNANDEZ MORENO</t>
  </si>
  <si>
    <t>ESPECILAISTA EN ESTRUCTURAS DE LA  UNIVERSIDAD DEL VALLE fecha de grado 27/02/2004</t>
  </si>
  <si>
    <t>fecha de expedición de la tarjeta profesional 19/07/2001</t>
  </si>
  <si>
    <t>INGENIERIA INTEGRADA Y CIA LTDA.
DIRECTOR TÉCNICO
ING. ALVARO ESCOBAR CARRREA 50 #12-65 CALI
TEL 3366792 CALI COLOMBIA</t>
  </si>
  <si>
    <t>El proyecto se comprende de encamisados de columnas con láminas de acero y grouting, recambio de elementos metalicos, contrucción de muros de concreto reforzado y contrucción de riostras metalicas en perfiles acda.</t>
  </si>
  <si>
    <t>CONSTRUCCIÓN DEL NUEVO CENTRO DE SALUD PÚBLICO UBICADO EN ANSOAIN</t>
  </si>
  <si>
    <t>HARINSA NAVAS FALT</t>
  </si>
  <si>
    <t>CONSORCIO CONSTRUVAL Y HARINSA</t>
  </si>
  <si>
    <r>
      <t xml:space="preserve">CONSTRUSAR
S.A.S. </t>
    </r>
    <r>
      <rPr>
        <sz val="11"/>
        <color rgb="FFFF0000"/>
        <rFont val="Arial"/>
        <family val="2"/>
      </rPr>
      <t>(PROTELCA
S.A.S.) nota: solo se toma experiencia de construsar S.A.S.</t>
    </r>
  </si>
  <si>
    <t>CARLOS MANUEL OLARTE MARTINEZ</t>
  </si>
  <si>
    <t>CONSTRUVAL Y HARINSA</t>
  </si>
  <si>
    <t>CONSTRUVAL INGENIERIAS S.A.S</t>
  </si>
  <si>
    <t>HARINSA NAVAS FALT CONSTRUCCIONES S.A.S</t>
  </si>
  <si>
    <t>13 RUP</t>
  </si>
  <si>
    <t>ANEXA DESCRIPCIÓN Y CANTIDADES DE OBRA EN ARCHIVO PDF</t>
  </si>
  <si>
    <t>HARINSA NAVAL FALT CONSTRUCCIONES S.A.S</t>
  </si>
  <si>
    <t>CONSTRUVAL INGENIERÍAS S.A.S</t>
  </si>
  <si>
    <t>Mantenimiento locativo y adecuaciones de áreas generales para el cumplimiento de los estandares de rehabilitación para la sede de la Clínica Partenon</t>
  </si>
  <si>
    <t xml:space="preserve">No. Contrato 1315-2010
47 RUP
</t>
  </si>
  <si>
    <t>Instalación de pisos, impermeabilización de cubiertas, instalación de redes hidrosanitarias… suministro de instalación ventanas, puertas, redes electricas, red de voz y datos, unidades de aire acondicionado e intalación y puesta en funcionamiento de mobiliario.</t>
  </si>
  <si>
    <t>FOLIO 64</t>
  </si>
  <si>
    <t xml:space="preserve">ADRIAN REYES </t>
  </si>
  <si>
    <t>ESPECILAISTA EN GERENCIA DE PROYECTOS DE LA UNIVERSIDAD PILOTO DE COLOMBIA fecha de grado 28/11/2017</t>
  </si>
  <si>
    <t>fecha de expedición tarjeta profesional  17/04/2008</t>
  </si>
  <si>
    <t>Reposición de la infraestructura de la E.S.E Hospital Regional de San Gil Departamento de Santander</t>
  </si>
  <si>
    <t>HARINSA NAVAS FALT
JEFE DE RECURSOS HUMANOS
PEDRO ANTONIO CAVIEDES NIÑOS
TEL: 310 306 9279</t>
  </si>
  <si>
    <t>06/15/2019</t>
  </si>
  <si>
    <t>LUIS HENRY ALMONACID HUERTAS</t>
  </si>
  <si>
    <t>fecha de expedición de la tarjeta profesional 18/01/2013</t>
  </si>
  <si>
    <t>Contratar la obra para la adecuación y terminación del centro de atención prioritaria en Salud - CAPS Antonio Nariño, de la SUBRED INTEGRAL DE SERVICIOS DE SALUD CENTRO-ORIENTE E.S.E en el marco del convenio interadministrativo No. 809 de 2019, suscrito entre en FFDS, SDS y la SUBRED INTEGRADA DE SERVICIOS DE SALUD CENTRO-ORIENTE E.S.E.</t>
  </si>
  <si>
    <t>CONSORCIO LJ EH 04
DIRECTORA ADMINISTRATIVA Y TALENTO HUMANO
VANESSA BONILLA 
TEL: 3182431750</t>
  </si>
  <si>
    <t>EL ARCHIVO ANEXO NO ABRE O ESTA DAÑADO</t>
  </si>
  <si>
    <t>No. Proponente</t>
  </si>
  <si>
    <t xml:space="preserve">% DE PARTICIPACIÓN SI ES UT CONSORCIO U OTRO </t>
  </si>
  <si>
    <t xml:space="preserve">integrante dentro de la certificación aportada </t>
  </si>
  <si>
    <t>% de participación certificación aportada</t>
  </si>
  <si>
    <t>valor total ejecutado x % de participación certificación aportada</t>
  </si>
  <si>
    <t>valor total ejecutado x % de participación dentro del consorcio-UT-u otro</t>
  </si>
  <si>
    <t>Conversión SMMLV-fecha de suscripción (PO-11857,60 smmlv)</t>
  </si>
  <si>
    <t>sumatoria de valores totales en SMMLV por porcentaje de participación (PO-11857,60 smmlv)</t>
  </si>
  <si>
    <t>cumple / no cumple</t>
  </si>
  <si>
    <t>Observaciones</t>
  </si>
  <si>
    <t>HABILITADO/NO HABILITADO</t>
  </si>
  <si>
    <t>ESTUDIOS TÉCNICOS, DISEÑO Y CONSTRUCCIÓN DE AMBIENTES DE APRENDIZAJE Y AMBIENTES COMPLEMENTARIOS PARA EL CENTRO PARA LA BIODIVERSIDAD Y EL TURISMO DEL SENA - REGIONAL AMAZONAS</t>
  </si>
  <si>
    <t>FOLIO 158</t>
  </si>
  <si>
    <t>FOLIO 155</t>
  </si>
  <si>
    <t>No es habilitado ya que la sumatoria de SMMLV de a cuerdo con su % de participación no  es igual o superior  al del Presupuesto Oficial de Obra como lo indica en el pliego de condiciones en su numeral 6.5.1.1.</t>
  </si>
  <si>
    <t>RB. DE COLOMBIA S.A.</t>
  </si>
  <si>
    <t>LLEVARA A CABO LAS ADECUACIONES MENORES DE LAS INSTALACIONES PUBLICAS PRESTADORAS DE SERVICIOS DE SALUD AFECTADAS POR LA OLA INVERNAL 2010-2011 EN LOS DEPARTAMENTOS DE GUAJIRA, ATLANTICO, MAGDALENA, SUCRE Y BOLIVAR.</t>
  </si>
  <si>
    <t>FOLIO 38</t>
  </si>
  <si>
    <t>CONSORCIO MOF 2021</t>
  </si>
  <si>
    <t>sumatoria de valores totales en SMLRV por % de participacion</t>
  </si>
  <si>
    <t>cumple/ no cumple</t>
  </si>
  <si>
    <t>MIA GRUPO EMPRESARIAL S.A.S.</t>
  </si>
  <si>
    <t>CONSTRUCCIÓN DE UNA
INFRAESTRUCTURA
EDUCATIVA TIPO A EN EL
PREDIO LOS ARAUJOS, EN
EL MUNICIPIO DE
MONTERIA- CORDOBA</t>
  </si>
  <si>
    <t>CONSORCIO
RG 061</t>
  </si>
  <si>
    <t>MIA GRUPO
EMPRESARIAL
SAS
(ORGANIZACION AYCARDI L TDA.)</t>
  </si>
  <si>
    <t>OLAGUER AGUDELO PRIETO</t>
  </si>
  <si>
    <t>181-2011</t>
  </si>
  <si>
    <t>EJECUCION DEL REFORZAMIENTO
ESTRUCTURAL Y LAS OBRAS CIVILES PARA LA AMPLIACION,
REMODELACION Y ADECUACION DEL EDIFICIO UBICADO EN EL CENTRO ADMINISTRATIVO NACIONAL (CAN) DE LA CIUDAD DE BOGOTA</t>
  </si>
  <si>
    <t>construtec 2011</t>
  </si>
  <si>
    <t>NO</t>
  </si>
  <si>
    <t>J FALS MARTINEZ ARQUITECTURA E INGENIERIA S.A.S.</t>
  </si>
  <si>
    <t>URBANISCOM LTDA</t>
  </si>
  <si>
    <t>UNIÓN TEMPORAL ORLANDO SEPULVEDA CELI</t>
  </si>
  <si>
    <t>FOLIO 74</t>
  </si>
  <si>
    <t>FOLIO 75</t>
  </si>
  <si>
    <t>FOLIO 86</t>
  </si>
  <si>
    <t>FOLIO 87</t>
  </si>
  <si>
    <t>COSORCIO OBRAS CVN 21</t>
  </si>
  <si>
    <t>PROYECTAR INGENIERIA S.A.S</t>
  </si>
  <si>
    <t>FOLIO 63</t>
  </si>
  <si>
    <t>TSJ 31/2015/003897</t>
  </si>
  <si>
    <t>FOLIO 117</t>
  </si>
  <si>
    <t>FOLIO 118</t>
  </si>
  <si>
    <t>FOLIO 18</t>
  </si>
  <si>
    <t>ESTADO FINAL
HABILITADO/NO HABILITADO</t>
  </si>
  <si>
    <t>SUMATORIA VALOR DE LOS CONTRATOS CERTIFICADOS POR EL PROPONENTE de acuerdo a % de participación</t>
  </si>
  <si>
    <t>SUMATORIA VALOR 
SMMLV (PO-11857,60 smmlv)</t>
  </si>
  <si>
    <t>SUMATORIA AREAS DE LOS CONTRATOS CERTIFICADOS POR EL PROPONENTE de acuerdo a % de particiáción</t>
  </si>
  <si>
    <t>FOLIO 166</t>
  </si>
  <si>
    <t>FOLIO 167</t>
  </si>
  <si>
    <t>FOLIO 116</t>
  </si>
  <si>
    <t xml:space="preserve">LA SUMATORIA DEBE SER IGUAL O SUPERIOR AL 100% DEL PRESUPUESTO OFICIAL EXPRESADO EN SMMLV (11857,70 SMMLV)
• La sumatoria de las áreas cubiertas debe ser igual o superior a 3192 M2 a intervenir. </t>
  </si>
  <si>
    <t>20150005 DE 29 DE MAYO DE 2015</t>
  </si>
  <si>
    <t>CONSTRUCCION Y
ADECUACIONES DE LA
PLANTA FISICA DEL
AREA DE URGENCIAS Y
ARCHIVO CENTRAL DEL
HOSPITAL
COMUNAL LAS MALVINAS</t>
  </si>
  <si>
    <t>OLAGUER AGUDELO
PRIETO</t>
  </si>
  <si>
    <t>demoliciones, cimentación, estrucutras en concreto, red
electrica, red hidraulica, red sanitaria, voz y datos, acabados.</t>
  </si>
  <si>
    <t>SI-C-2455-2015</t>
  </si>
  <si>
    <t>CONSTRUCCIÓN DE UNA
INSTITUCIÓN PRESTADORA
DE SERVICIOS DE MEDIANA
COMPLEJIDAD EN EL
MUNICIPIO DE SIMITI,
DEPARTAMENTO DE BOLÍVAR</t>
  </si>
  <si>
    <t>JFALS
ARQUITECTURA E
INGENIERIA SAS</t>
  </si>
  <si>
    <t>demoliciones, cimentación, estrucutras en concreto, red
contraincendios red electrica, red hidraulica, red sanitaria, voz y
datos, acabados.</t>
  </si>
  <si>
    <t>FOLIO 14</t>
  </si>
  <si>
    <t>FOLIO 90</t>
  </si>
  <si>
    <t>FOLIO 127</t>
  </si>
  <si>
    <t>FOLIO 135</t>
  </si>
  <si>
    <t>Construcción del nuevo Centro de Salud Público Ubicado en  ANSOAIN</t>
  </si>
  <si>
    <t>FOLIO 242</t>
  </si>
  <si>
    <t>FOLIO 243</t>
  </si>
  <si>
    <t>FOLIO 244</t>
  </si>
  <si>
    <t>CONSTRUCCIÓN DE LA FASE II DEL HOSPITAL DE 3ER NIVEL CON SERVICIOS DE 4TO NIVEL EN EL MUNICIPIO DE ZIPAQUIRÁ DEPARTAMENTO DE CUNDIMANRCA.</t>
  </si>
  <si>
    <t>425 DE 2018 TERMINACIÓN CONSTRUCCIÓN NUEVA SEDE HOSPITAL TOCANCIPA DEPARTAMENTO DE CUNDUNAMARCA.</t>
  </si>
  <si>
    <t>No cumple, ya que las condiciones para acreditar las calidades de los integrantes del equipo de trabajo y las condiciones para presentar las certificaciones pag. 52 - 53 del pliego definitivo obra Caps Verbenal. Deben estar completas y en la certificación suministrada no se evidencia.</t>
  </si>
  <si>
    <t>JESUS GUILLERMO GOMEZ LOPEZ</t>
  </si>
  <si>
    <t>ESPECILAISTA EN GENRENCIA DE PROYECTOS CORPORACION  UNIVERSITARIA UNITEC  fecha de grado 20/09/2019</t>
  </si>
  <si>
    <t>fecha de expedición tarjeta profesional  21/12/89</t>
  </si>
  <si>
    <t>CONSTRUCCIÓN DE LA PLANTA FISICA DEL AREA DE
URGENCIAS Y ARCHIVO CENTRAL DEL HOSPITAL
COMUNAL LAS MALVINAS ESES DEL MUNICIPIO DE
FLORENCIA - CAQUETA.</t>
  </si>
  <si>
    <t>OLAGUER AGUDELO PRIETO
Carrera 4 No.10-12 Of. .03 Ibagué – Tolima
Cel. 310.2224514</t>
  </si>
  <si>
    <t>JESUS GUILLERMO GOMEZ
LOPEZ</t>
  </si>
  <si>
    <t>21150005 DE 2015
CONSTRUCCIÓN DE LA PLANTA FISICA DEL AREA DE URGENCIAS Y ARCHIVO CENTRAL DEL HOSPITAL COMUNAL LAS MALVINAS ESES DEL MUNICIPIO DE FLORENCIA - CAQUETA.</t>
  </si>
  <si>
    <t>PRELIMINARES, CIMENTACION, ESTRUCTURAS EN
CONCRETO, INSTALACIONES ELECTRICAS,
INSTLACIONES HIDROSANITARIAS, EQUIPOS
ESPECIALES, PISOS, ENCHAPES, PINTURAS, CUBIERTAS,
ACABADOS EN GENERAL,</t>
  </si>
  <si>
    <t>ADRIANA AREVALO MANCILLA</t>
  </si>
  <si>
    <t>no aplica</t>
  </si>
  <si>
    <t>fecha de expedición de la tarjeta profesional  22/11/2001</t>
  </si>
  <si>
    <t>ESTUDIOS TECNICOS, DIISEÑO Y CONSTRUCCION POR EL SISTEMA DE PRECIOS UNITARIOS FIJOS DE LAS INSTITUCIONES PRESTADORAS DE SALUD EN LAS CIUDADES DE BARRANQUILLA, VALLEDUPAR Y CIENAGA</t>
  </si>
  <si>
    <t xml:space="preserve">EDGARDO ZAMBRANO BROCHERO
Representante Legal
BIENESTAR IPS S.A.S
Cra 49c 82-189 tel 3739200 Barranquilla Sede murillo. </t>
  </si>
  <si>
    <t>0001 DE 2.013</t>
  </si>
  <si>
    <t>PRELIMINARES, EXCAVACIONES, MOVIMIENTOS DE TIERRA, CIMENTACION EN CONCRETO, ESTRUCTURA EN CONCRETO, MAMPOSTERIA, PAÑETES, CUBIERTAS CON ESTRUCTURA METALICA, CIELO RASOS, INSTALACIONES HIDRAULICAS Y SANITARIAS, INSTALACIONES ELECTRICAS, INSTALACIONES DE VOZ Y DATOS, CARPINTERIA METALICA Y DE MADERA, COCINAS, APARATOS ESPECIALES, INSTALACIONES DE AIRE ACONDICIONADO, PISOS, VIDRIOS, PINTURA, CERRAMIENTO, ADOQUIN.</t>
  </si>
  <si>
    <t>FABIAN ALBERTO AGUDELO SILVA</t>
  </si>
  <si>
    <t>ESPECIALISTA EN ESTRUCTURAS
fecha de grado 10/04/2007</t>
  </si>
  <si>
    <t>fecha de expedición de la tarjeta profesional 18/09/2003</t>
  </si>
  <si>
    <t>Construcción del Conjunto Residencial Riviera del Este y Obras de Urbanismo, ubicado en el Municipio de San José de Cúcuta, departamento de Norte de Santander</t>
  </si>
  <si>
    <t>SANDRA MILENA RODRIGUEZ
Directora Administrativa
Urbanizadora Riviera del Este
Cúcuta Cll 18 No. 0-22 Tel: 5716656 Fax: 5716577</t>
  </si>
  <si>
    <t>No. 006 de 2013
Construcción del Conjunto Residencial Riviera del Este y Obras de Urbanismo, ubicado en el Municipio de San José de Cúcuta, departamento de Norte de Santander.</t>
  </si>
  <si>
    <t>Preliminares, excavaciones. Cimentación en concreto reforzado, estructura en concreto reforzado, placa entre piso, instalaciones hidráulicas, eléctricas y sanitarias, mampostería,carpintería en madera, carpintería metálica (anticorrosivo y pintura de esmalte), cubierta en teja de barro, placa de cubierta, impermeabilización de cubiertas (manto asfaltico), en
18 pisos construidos y un semisótano, Obras exteriores, andenes, sardineles, zonas verdes, construcción de red de acueducto y alcantarillado, planta de tratamiento de agua residual, red contraincendios, paisajismo y acabados en general</t>
  </si>
  <si>
    <t>SB-01-2019 LA
DEMOLICION PARCIAL, AMPLIACION Y MODIFICACION DEL EDIFICIO DE
LA CLINICA SANTA BARBARA</t>
  </si>
  <si>
    <t>2224 DEL 12 DE JULIO DE 2017 Ejecución de la construcción de la nueva planta física del volcán de la pradera, ubicado en la localidad 7ª Bosa
del Distrito Capital, identificado con el CPF 762, de acuerdo con los planos y especificaciones entregados por la
Secretaría de Educación del Distrito.</t>
  </si>
  <si>
    <t>CONSORCIO DE OBRAS CVN 21</t>
  </si>
  <si>
    <t>0617-C1-2007 Intervención arquitectónica para el reforzamiento estructural de la clínica Rafael Uribe Uribe, edificación de 11 pisos y correspondiente a la Fase I – Bloques 2 y 3, SOTANO, pisos 1 y 2.</t>
  </si>
  <si>
    <t>Intevención arquitectonica para el reforzamiento estructural de la Clínica Rafael Uribe Uribe, edificación de 11 pisos y correspondiente a la fase I-Bloques 2 y 3, sotano, pisos 1 y 2</t>
  </si>
  <si>
    <t>111.30.8.00-2019-HROB-1079 Ejecutar las Obras en el Hospital Raúl Orejuela Bueno para el fortalecimiento de la red de prestación del servicio de salud mediante la terminación del proyecto, reposición de la ESE Hospital Raúl Orejuela Bueno para mejorar las condiciones de prestación de servicios y lograr satisfacer a los usuarios, procurando unas instalaciones adecuadas, para ser atendidos con eficiencia, eficacia y calidad.</t>
  </si>
  <si>
    <t>REHABILITACIÓN Y REFUERZO ESTRUCTURAL DE LAS INSTALACIONES DE LA PLANTA DE BODEGAJE DE MICHELIN S.A. EN LA CIUDAD DE SANTIAGO DE CALI.</t>
  </si>
  <si>
    <t>0490 DE 2019 Reposición de la infraestructura de la E.S.E Hospital Regional de San Gil Departamento de Santander</t>
  </si>
  <si>
    <t>02-BS-185-2020 Contratar la obra para la adecuación y terminación del centro de atención prioritaria en Salud - CAPS Antonio Nariño, de la SUBRED INTEGRAL DE SERVICIOS DE SALUD CENTRO-ORIENTE E.S.E en el marco del convenio interadministrativo No. 809 de 2019, suscrito entre en FFDS, SDS y la SUBRED INTEGRADA DE SERVICIOS DE SALUD CENTRO-ORIENTE E.S.E.</t>
  </si>
  <si>
    <t>CONSORCIO SAN JUAN MARIA VIANNEY</t>
  </si>
  <si>
    <t xml:space="preserve">No es habilitado ya que la sumatoria de SMMLV de a cuerdo con su % de participación no  es igual o superior  al del Presupuesto Oficial de Obra como lo indica en el pliego de condiciones en su numeral 6.5.1.1.
</t>
  </si>
  <si>
    <t>NOTA:</t>
  </si>
  <si>
    <t>los proponentes cuyo resultado de la verficiación esten no hablitados, podrán adllegar en el termino de traslado de la evaluación una certificación de acuerdo a los requisitos del numeral 6,5,1,1, con el fin de subsanar este requisito hablilitante, las certiciaciones que lleguen fuera del termino no serán tenidas en cuenta.</t>
  </si>
  <si>
    <t>RECHAZADO (ver verificación sarlaft numeral 6,2 del pliego de condiciones).</t>
  </si>
  <si>
    <t>No cumple, la sumatoria de SMMLV de a cuerdo con su % de participación no  es igual o superior  al del Presupuesto Oficial de Obra como lo indica en el pliego de condiciones en su numeral 6.5.1.2. 
No cumple, la sumatoria de áreas de los contratos certificados de acuerdo a su porcentaje de participación no son igual o superior a  los 3192 m2 expresados en el pliego de condiciones en el numeral 6.5.1.2.</t>
  </si>
  <si>
    <t>EQUIPO EVALUADOR</t>
  </si>
  <si>
    <t xml:space="preserve">Sandra González </t>
  </si>
  <si>
    <t>Arquitecta Coordinadora Desarrollo Institucional</t>
  </si>
  <si>
    <t>Arquitecto Desarrollo Institucional</t>
  </si>
  <si>
    <t>Lina Gómez</t>
  </si>
  <si>
    <t>Manuel Rincón</t>
  </si>
  <si>
    <t>Julian Arana Rojas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</si>
</sst>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4" formatCode="_-&quot;$&quot;\ * #,##0.00_-;\-&quot;$&quot;\ * #,##0.00_-;_-&quot;$&quot;\ * &quot;-&quot;??_-;_-@_-"/>
    <numFmt numFmtId="164" formatCode="_-&quot;$&quot;* #,##0.00_-;\-&quot;$&quot;* #,##0.00_-;_-&quot;$&quot;* &quot;-&quot;??_-;_-@_-"/>
    <numFmt numFmtId="165" formatCode="&quot;$&quot;#,##0"/>
    <numFmt numFmtId="166" formatCode="_-* #,##0.00_-;\-* #,##0.00_-;_-* &quot;-&quot;_-;_-@_-"/>
    <numFmt numFmtId="167" formatCode="&quot;$&quot;#,##0.00"/>
    <numFmt numFmtId="168" formatCode="_-&quot;$&quot;* #,##0_-;\-&quot;$&quot;* #,##0_-;_-&quot;$&quot;* &quot;-&quot;??_-;_-@_-"/>
    <numFmt numFmtId="169" formatCode="_-&quot;$&quot;\ * #,##0_-;\-&quot;$&quot;\ * #,##0_-;_-&quot;$&quot;\ * &quot;-&quot;??_-;_-@_-"/>
    <numFmt numFmtId="170" formatCode="_-&quot;$&quot;\ * #,##0.0_-;\-&quot;$&quot;\ * #,##0.0_-;_-&quot;$&quot;\ * &quot;-&quot;??_-;_-@_-"/>
    <numFmt numFmtId="171" formatCode="&quot;$&quot;\ #,##0"/>
    <numFmt numFmtId="172" formatCode="#,##0.00_ ;\-#,##0.00\ "/>
  </numFmts>
  <fonts count="29" x14ac:knownFonts="1">
    <font>
      <sz val="11"/>
      <color theme="1"/>
      <name val="Calibri"/>
      <family val="2"/>
      <scheme val="minor"/>
    </font>
    <font>
      <sz val="10"/>
      <color theme="1"/>
      <name val="Arial"/>
      <family val="2"/>
    </font>
    <font>
      <sz val="11"/>
      <color theme="1"/>
      <name val="Calibri"/>
      <family val="2"/>
      <scheme val="minor"/>
    </font>
    <font>
      <b/>
      <sz val="10"/>
      <color theme="1"/>
      <name val="Century Gothic"/>
      <family val="2"/>
    </font>
    <font>
      <b/>
      <sz val="10"/>
      <color theme="1"/>
      <name val="Arial"/>
      <family val="2"/>
    </font>
    <font>
      <sz val="10"/>
      <color theme="5"/>
      <name val="Arial"/>
      <family val="2"/>
    </font>
    <font>
      <b/>
      <sz val="11"/>
      <color theme="1"/>
      <name val="Calibri"/>
      <family val="2"/>
      <scheme val="minor"/>
    </font>
    <font>
      <sz val="11"/>
      <color rgb="FFFF0000"/>
      <name val="Calibri"/>
      <family val="2"/>
      <scheme val="minor"/>
    </font>
    <font>
      <b/>
      <sz val="26"/>
      <color theme="1"/>
      <name val="Century Gothic"/>
      <family val="2"/>
    </font>
    <font>
      <sz val="11"/>
      <color theme="1"/>
      <name val="Century Gothic"/>
      <family val="2"/>
    </font>
    <font>
      <b/>
      <sz val="16"/>
      <color theme="1"/>
      <name val="Century Gothic"/>
      <family val="2"/>
    </font>
    <font>
      <b/>
      <sz val="18"/>
      <color theme="1"/>
      <name val="Calibri"/>
      <family val="2"/>
      <scheme val="minor"/>
    </font>
    <font>
      <b/>
      <sz val="10"/>
      <color theme="1"/>
      <name val="Calibri"/>
      <family val="2"/>
      <scheme val="minor"/>
    </font>
    <font>
      <b/>
      <sz val="11"/>
      <color theme="0"/>
      <name val="Calibri"/>
      <family val="2"/>
      <scheme val="minor"/>
    </font>
    <font>
      <b/>
      <sz val="26"/>
      <color theme="1"/>
      <name val="Arial"/>
      <family val="2"/>
    </font>
    <font>
      <sz val="11"/>
      <color theme="1"/>
      <name val="Arial"/>
      <family val="2"/>
    </font>
    <font>
      <b/>
      <sz val="11"/>
      <color theme="1"/>
      <name val="Arial"/>
      <family val="2"/>
    </font>
    <font>
      <sz val="11"/>
      <color rgb="FFFF0000"/>
      <name val="Arial"/>
      <family val="2"/>
    </font>
    <font>
      <b/>
      <sz val="26"/>
      <color theme="0"/>
      <name val="Arial"/>
      <family val="2"/>
    </font>
    <font>
      <b/>
      <sz val="11"/>
      <color theme="0"/>
      <name val="Century Gothic"/>
      <family val="1"/>
    </font>
    <font>
      <b/>
      <sz val="26"/>
      <color theme="0"/>
      <name val="Century Gothic"/>
      <family val="2"/>
    </font>
    <font>
      <b/>
      <sz val="16"/>
      <color theme="0"/>
      <name val="Century Gothic"/>
      <family val="2"/>
    </font>
    <font>
      <sz val="11"/>
      <color theme="0"/>
      <name val="Century Gothic"/>
      <family val="2"/>
    </font>
    <font>
      <b/>
      <sz val="10"/>
      <color theme="0"/>
      <name val="Century Gothic"/>
      <family val="2"/>
    </font>
    <font>
      <b/>
      <sz val="28"/>
      <color theme="1"/>
      <name val="Calibri"/>
      <family val="2"/>
      <scheme val="minor"/>
    </font>
    <font>
      <b/>
      <sz val="18"/>
      <color theme="0"/>
      <name val="Calibri"/>
      <family val="2"/>
      <scheme val="minor"/>
    </font>
    <font>
      <b/>
      <sz val="10"/>
      <name val="Arial"/>
      <family val="2"/>
    </font>
    <font>
      <b/>
      <sz val="11"/>
      <color theme="1"/>
      <name val="Century Gothic"/>
      <family val="2"/>
    </font>
    <font>
      <b/>
      <sz val="11"/>
      <color theme="0"/>
      <name val="Century Gothic"/>
      <family val="2"/>
    </font>
  </fonts>
  <fills count="17">
    <fill>
      <patternFill patternType="none"/>
    </fill>
    <fill>
      <patternFill patternType="gray125"/>
    </fill>
    <fill>
      <patternFill patternType="solid">
        <fgColor theme="5"/>
        <bgColor indexed="64"/>
      </patternFill>
    </fill>
    <fill>
      <patternFill patternType="solid">
        <fgColor theme="0" tint="-4.9989318521683403E-2"/>
        <bgColor indexed="64"/>
      </patternFill>
    </fill>
    <fill>
      <patternFill patternType="solid">
        <fgColor rgb="FFED7D31"/>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0000"/>
        <bgColor indexed="64"/>
      </patternFill>
    </fill>
    <fill>
      <patternFill patternType="solid">
        <fgColor rgb="FFFF7C8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rgb="FFFF7C81"/>
        <bgColor indexed="64"/>
      </patternFill>
    </fill>
  </fills>
  <borders count="6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bottom/>
      <diagonal/>
    </border>
    <border>
      <left style="medium">
        <color indexed="64"/>
      </left>
      <right style="medium">
        <color indexed="64"/>
      </right>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41"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580">
    <xf numFmtId="0" fontId="0" fillId="0" borderId="0" xfId="0"/>
    <xf numFmtId="14" fontId="9" fillId="0" borderId="2" xfId="0" applyNumberFormat="1" applyFont="1" applyBorder="1" applyAlignment="1" applyProtection="1">
      <alignment horizontal="center" vertical="center" wrapText="1"/>
      <protection hidden="1"/>
    </xf>
    <xf numFmtId="0" fontId="0" fillId="0" borderId="2" xfId="0" applyBorder="1" applyAlignment="1">
      <alignment vertical="center" wrapText="1"/>
    </xf>
    <xf numFmtId="164" fontId="9" fillId="0" borderId="2" xfId="2" applyNumberFormat="1" applyFont="1" applyBorder="1" applyAlignment="1" applyProtection="1">
      <alignment horizontal="center" vertical="center" wrapText="1"/>
      <protection hidden="1"/>
    </xf>
    <xf numFmtId="4" fontId="9" fillId="0" borderId="2" xfId="0" applyNumberFormat="1" applyFont="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168" fontId="9" fillId="0" borderId="2" xfId="2" applyNumberFormat="1" applyFont="1" applyFill="1" applyBorder="1" applyAlignment="1" applyProtection="1">
      <alignment horizontal="center" vertical="center" wrapText="1"/>
      <protection hidden="1"/>
    </xf>
    <xf numFmtId="0" fontId="1" fillId="0" borderId="8" xfId="2" applyNumberFormat="1" applyFont="1" applyBorder="1" applyAlignment="1" applyProtection="1">
      <alignment horizontal="center" vertical="center" wrapText="1"/>
      <protection hidden="1"/>
    </xf>
    <xf numFmtId="0" fontId="0" fillId="0" borderId="6" xfId="0" applyBorder="1" applyAlignment="1">
      <alignment horizontal="center" vertical="center" wrapText="1"/>
    </xf>
    <xf numFmtId="0" fontId="0" fillId="0" borderId="6" xfId="0" applyBorder="1" applyAlignment="1">
      <alignment vertical="center" wrapText="1"/>
    </xf>
    <xf numFmtId="4" fontId="0" fillId="0" borderId="39" xfId="0" applyNumberFormat="1" applyBorder="1" applyAlignment="1">
      <alignment horizontal="center" vertical="center"/>
    </xf>
    <xf numFmtId="9" fontId="0" fillId="0" borderId="2" xfId="0" applyNumberFormat="1" applyBorder="1" applyAlignment="1">
      <alignment horizontal="center" vertical="center"/>
    </xf>
    <xf numFmtId="169" fontId="0" fillId="0" borderId="2" xfId="2" applyNumberFormat="1" applyFont="1" applyBorder="1" applyAlignment="1">
      <alignment horizontal="center" vertical="center"/>
    </xf>
    <xf numFmtId="169" fontId="0" fillId="0" borderId="6" xfId="2" applyNumberFormat="1" applyFont="1" applyBorder="1" applyAlignment="1">
      <alignment horizontal="center" vertical="center"/>
    </xf>
    <xf numFmtId="4" fontId="0" fillId="0" borderId="24" xfId="0" applyNumberFormat="1" applyBorder="1" applyAlignment="1">
      <alignment horizontal="center" vertical="center"/>
    </xf>
    <xf numFmtId="0" fontId="6" fillId="0" borderId="3"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pplyProtection="1">
      <alignment horizontal="center" vertical="center" wrapText="1"/>
      <protection hidden="1"/>
    </xf>
    <xf numFmtId="0" fontId="0" fillId="0" borderId="2" xfId="0" applyBorder="1" applyAlignment="1">
      <alignment horizontal="center" vertical="center" wrapText="1"/>
    </xf>
    <xf numFmtId="169" fontId="0" fillId="0" borderId="40" xfId="2" applyNumberFormat="1" applyFont="1" applyBorder="1" applyAlignment="1">
      <alignment horizontal="center" vertical="center"/>
    </xf>
    <xf numFmtId="169" fontId="0" fillId="0" borderId="41" xfId="2" applyNumberFormat="1" applyFont="1" applyBorder="1" applyAlignment="1">
      <alignment horizontal="center" vertical="center"/>
    </xf>
    <xf numFmtId="0" fontId="6" fillId="0" borderId="30" xfId="0" applyFont="1" applyBorder="1" applyAlignment="1">
      <alignment horizontal="center" vertical="center"/>
    </xf>
    <xf numFmtId="0" fontId="6" fillId="0" borderId="30" xfId="0" applyFont="1" applyBorder="1" applyAlignment="1">
      <alignment horizontal="center" vertical="center" wrapText="1"/>
    </xf>
    <xf numFmtId="0" fontId="6" fillId="0" borderId="37" xfId="0" applyFont="1" applyBorder="1" applyAlignment="1">
      <alignment horizontal="center" vertical="center" wrapText="1"/>
    </xf>
    <xf numFmtId="9" fontId="0" fillId="0" borderId="6" xfId="3" applyFont="1" applyBorder="1" applyAlignment="1">
      <alignment horizontal="center" vertical="center"/>
    </xf>
    <xf numFmtId="0" fontId="12" fillId="0" borderId="30" xfId="0" applyFont="1" applyBorder="1" applyAlignment="1">
      <alignment horizontal="center" vertical="center" wrapText="1"/>
    </xf>
    <xf numFmtId="0" fontId="1" fillId="0" borderId="9" xfId="2" applyNumberFormat="1" applyFont="1" applyBorder="1" applyAlignment="1" applyProtection="1">
      <alignment horizontal="center" vertical="center" wrapText="1"/>
      <protection hidden="1"/>
    </xf>
    <xf numFmtId="0" fontId="1" fillId="0" borderId="32" xfId="2" applyNumberFormat="1" applyFont="1" applyBorder="1" applyAlignment="1" applyProtection="1">
      <alignment horizontal="center" vertical="center" wrapText="1"/>
      <protection hidden="1"/>
    </xf>
    <xf numFmtId="0" fontId="1" fillId="0" borderId="11" xfId="2" applyNumberFormat="1" applyFont="1" applyBorder="1" applyAlignment="1" applyProtection="1">
      <alignment horizontal="center" vertical="center" wrapText="1"/>
      <protection hidden="1"/>
    </xf>
    <xf numFmtId="0" fontId="12" fillId="0" borderId="42" xfId="0" applyFont="1" applyFill="1" applyBorder="1" applyAlignment="1">
      <alignment horizontal="center" vertical="center" wrapText="1"/>
    </xf>
    <xf numFmtId="0" fontId="1" fillId="0" borderId="35" xfId="2" applyNumberFormat="1" applyFont="1" applyBorder="1" applyAlignment="1" applyProtection="1">
      <alignment horizontal="center" vertical="center" wrapText="1"/>
      <protection hidden="1"/>
    </xf>
    <xf numFmtId="0" fontId="1" fillId="0" borderId="34" xfId="2" applyNumberFormat="1" applyFont="1" applyBorder="1" applyAlignment="1" applyProtection="1">
      <alignment horizontal="center" vertical="center" wrapText="1"/>
      <protection hidden="1"/>
    </xf>
    <xf numFmtId="0" fontId="1" fillId="0" borderId="5" xfId="2" applyNumberFormat="1" applyFont="1" applyBorder="1" applyAlignment="1" applyProtection="1">
      <alignment horizontal="center" vertical="center" wrapText="1"/>
      <protection hidden="1"/>
    </xf>
    <xf numFmtId="0" fontId="1" fillId="0" borderId="3" xfId="2" applyNumberFormat="1" applyFont="1" applyBorder="1" applyAlignment="1" applyProtection="1">
      <alignment horizontal="center" vertical="center" wrapText="1"/>
      <protection hidden="1"/>
    </xf>
    <xf numFmtId="0" fontId="1" fillId="0" borderId="30" xfId="2" applyNumberFormat="1" applyFont="1" applyBorder="1" applyAlignment="1" applyProtection="1">
      <alignment horizontal="center" vertical="center" wrapText="1"/>
      <protection hidden="1"/>
    </xf>
    <xf numFmtId="0" fontId="3" fillId="3" borderId="2" xfId="0" applyFont="1" applyFill="1" applyBorder="1" applyAlignment="1">
      <alignment horizontal="center" vertical="center" wrapText="1"/>
    </xf>
    <xf numFmtId="0" fontId="9" fillId="13" borderId="2" xfId="0" applyFont="1" applyFill="1" applyBorder="1" applyAlignment="1" applyProtection="1">
      <alignment horizontal="center" vertical="center" wrapText="1"/>
      <protection hidden="1"/>
    </xf>
    <xf numFmtId="0" fontId="6" fillId="7" borderId="24" xfId="0" applyFont="1" applyFill="1" applyBorder="1" applyAlignment="1">
      <alignment horizontal="center" vertical="center"/>
    </xf>
    <xf numFmtId="0" fontId="0" fillId="0" borderId="21" xfId="0" applyBorder="1" applyAlignment="1">
      <alignment horizontal="center" vertical="center" wrapText="1"/>
    </xf>
    <xf numFmtId="9" fontId="0" fillId="0" borderId="21" xfId="3" applyFont="1" applyBorder="1" applyAlignment="1">
      <alignment horizontal="center" vertical="center"/>
    </xf>
    <xf numFmtId="169" fontId="0" fillId="0" borderId="21" xfId="2" applyNumberFormat="1" applyFont="1" applyBorder="1" applyAlignment="1">
      <alignment horizontal="center" vertical="center"/>
    </xf>
    <xf numFmtId="169" fontId="0" fillId="0" borderId="47" xfId="2" applyNumberFormat="1" applyFont="1" applyBorder="1" applyAlignment="1">
      <alignment horizontal="center" vertical="center"/>
    </xf>
    <xf numFmtId="4" fontId="0" fillId="0" borderId="22" xfId="0" applyNumberFormat="1" applyBorder="1" applyAlignment="1">
      <alignment horizontal="center" vertical="center"/>
    </xf>
    <xf numFmtId="0" fontId="1" fillId="0" borderId="20" xfId="2" applyNumberFormat="1" applyFont="1" applyBorder="1" applyAlignment="1" applyProtection="1">
      <alignment horizontal="center" vertical="center" wrapText="1"/>
      <protection hidden="1"/>
    </xf>
    <xf numFmtId="0" fontId="1" fillId="0" borderId="21" xfId="2" applyNumberFormat="1" applyFont="1" applyBorder="1" applyAlignment="1" applyProtection="1">
      <alignment horizontal="center" vertical="center" wrapText="1"/>
      <protection hidden="1"/>
    </xf>
    <xf numFmtId="0" fontId="1" fillId="0" borderId="22" xfId="2" applyNumberFormat="1" applyFont="1" applyBorder="1" applyAlignment="1" applyProtection="1">
      <alignment horizontal="center" vertical="center" wrapText="1"/>
      <protection hidden="1"/>
    </xf>
    <xf numFmtId="0" fontId="0" fillId="0" borderId="35" xfId="0" applyBorder="1" applyAlignment="1">
      <alignment horizontal="center" vertical="center"/>
    </xf>
    <xf numFmtId="0" fontId="3" fillId="3" borderId="24" xfId="0" applyFont="1" applyFill="1" applyBorder="1" applyAlignment="1">
      <alignment horizontal="center" vertical="center" wrapText="1"/>
    </xf>
    <xf numFmtId="0" fontId="9" fillId="0" borderId="2" xfId="0" applyFont="1" applyFill="1" applyBorder="1" applyAlignment="1" applyProtection="1">
      <alignment horizontal="center" vertical="center" wrapText="1"/>
      <protection hidden="1"/>
    </xf>
    <xf numFmtId="168" fontId="9" fillId="8" borderId="2" xfId="2" applyNumberFormat="1" applyFont="1" applyFill="1" applyBorder="1" applyAlignment="1" applyProtection="1">
      <alignment horizontal="center" vertical="center" wrapText="1"/>
      <protection hidden="1"/>
    </xf>
    <xf numFmtId="0" fontId="0" fillId="0" borderId="10" xfId="0" applyBorder="1" applyAlignment="1">
      <alignment horizontal="center" vertical="center" wrapText="1"/>
    </xf>
    <xf numFmtId="9" fontId="0" fillId="0" borderId="10" xfId="3" applyFont="1" applyBorder="1" applyAlignment="1">
      <alignment horizontal="center" vertical="center"/>
    </xf>
    <xf numFmtId="169" fontId="0" fillId="0" borderId="10" xfId="2" applyNumberFormat="1" applyFont="1" applyBorder="1" applyAlignment="1">
      <alignment horizontal="center" vertical="center"/>
    </xf>
    <xf numFmtId="169" fontId="0" fillId="0" borderId="43" xfId="2" applyNumberFormat="1" applyFont="1" applyBorder="1" applyAlignment="1">
      <alignment horizontal="center" vertical="center"/>
    </xf>
    <xf numFmtId="4" fontId="0" fillId="0" borderId="36" xfId="0" applyNumberFormat="1" applyBorder="1" applyAlignment="1">
      <alignment horizontal="center" vertical="center"/>
    </xf>
    <xf numFmtId="0" fontId="23" fillId="15" borderId="2" xfId="0" applyFont="1" applyFill="1" applyBorder="1" applyAlignment="1">
      <alignment horizontal="center" vertical="center" wrapText="1"/>
    </xf>
    <xf numFmtId="0" fontId="23" fillId="15" borderId="24" xfId="0" applyFont="1" applyFill="1" applyBorder="1" applyAlignment="1">
      <alignment horizontal="center" vertical="center" wrapText="1"/>
    </xf>
    <xf numFmtId="0" fontId="23" fillId="14" borderId="2" xfId="0" applyFont="1" applyFill="1" applyBorder="1" applyAlignment="1">
      <alignment horizontal="center" vertical="center" wrapText="1"/>
    </xf>
    <xf numFmtId="0" fontId="23" fillId="14" borderId="24"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24"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3" fillId="12" borderId="24" xfId="0" applyFont="1" applyFill="1" applyBorder="1" applyAlignment="1">
      <alignment horizontal="center" vertical="center" wrapText="1"/>
    </xf>
    <xf numFmtId="0" fontId="9" fillId="15" borderId="23"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9" fillId="15" borderId="2" xfId="0" applyFont="1" applyFill="1" applyBorder="1" applyAlignment="1" applyProtection="1">
      <alignment horizontal="center" vertical="center" wrapText="1"/>
      <protection hidden="1"/>
    </xf>
    <xf numFmtId="0" fontId="0" fillId="0" borderId="0" xfId="0" applyAlignment="1">
      <alignment vertical="center"/>
    </xf>
    <xf numFmtId="0" fontId="13" fillId="8" borderId="25"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0" fillId="8" borderId="2" xfId="0" applyFill="1" applyBorder="1" applyAlignment="1">
      <alignment horizontal="center" vertical="center" wrapText="1"/>
    </xf>
    <xf numFmtId="14" fontId="9" fillId="8" borderId="2" xfId="0" applyNumberFormat="1" applyFont="1" applyFill="1" applyBorder="1" applyAlignment="1" applyProtection="1">
      <alignment horizontal="center" vertical="center" wrapText="1"/>
      <protection hidden="1"/>
    </xf>
    <xf numFmtId="4" fontId="9" fillId="8" borderId="2" xfId="0" applyNumberFormat="1" applyFont="1" applyFill="1" applyBorder="1" applyAlignment="1" applyProtection="1">
      <alignment horizontal="center" vertical="center" wrapText="1"/>
      <protection hidden="1"/>
    </xf>
    <xf numFmtId="0" fontId="6" fillId="11" borderId="27" xfId="0" applyFont="1" applyFill="1" applyBorder="1" applyAlignment="1">
      <alignment vertical="center"/>
    </xf>
    <xf numFmtId="0" fontId="6" fillId="11" borderId="28" xfId="0" applyFont="1" applyFill="1" applyBorder="1" applyAlignment="1">
      <alignment vertical="center"/>
    </xf>
    <xf numFmtId="0" fontId="6" fillId="11" borderId="19" xfId="0" applyFont="1" applyFill="1" applyBorder="1" applyAlignment="1">
      <alignment vertical="center" wrapText="1"/>
    </xf>
    <xf numFmtId="0" fontId="6" fillId="0" borderId="44" xfId="0" applyFont="1" applyBorder="1" applyAlignment="1">
      <alignment horizontal="center" vertical="center" wrapText="1"/>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6" fillId="0" borderId="43" xfId="0" applyFont="1" applyBorder="1" applyAlignment="1">
      <alignment horizontal="center" vertical="center"/>
    </xf>
    <xf numFmtId="0" fontId="6" fillId="0" borderId="43" xfId="0" applyFont="1" applyBorder="1" applyAlignment="1">
      <alignment horizontal="center" vertical="center" wrapText="1"/>
    </xf>
    <xf numFmtId="0" fontId="6" fillId="0" borderId="36" xfId="0" applyFont="1" applyBorder="1" applyAlignment="1">
      <alignment horizontal="center" vertical="center"/>
    </xf>
    <xf numFmtId="0" fontId="6" fillId="0" borderId="36" xfId="0" applyFont="1" applyBorder="1" applyAlignment="1">
      <alignment horizontal="center" vertical="center" wrapText="1"/>
    </xf>
    <xf numFmtId="0" fontId="0" fillId="0" borderId="48" xfId="0" applyBorder="1" applyAlignment="1">
      <alignment horizontal="center" vertical="center"/>
    </xf>
    <xf numFmtId="9" fontId="0" fillId="0" borderId="6" xfId="3" applyNumberFormat="1" applyFont="1" applyBorder="1" applyAlignment="1">
      <alignment horizontal="center" vertical="center"/>
    </xf>
    <xf numFmtId="0" fontId="0" fillId="0" borderId="49" xfId="0" applyBorder="1" applyAlignment="1">
      <alignment horizontal="center" vertical="center"/>
    </xf>
    <xf numFmtId="14" fontId="0" fillId="0" borderId="40" xfId="2" applyNumberFormat="1" applyFont="1" applyBorder="1" applyAlignment="1">
      <alignment horizontal="center" vertical="center"/>
    </xf>
    <xf numFmtId="170" fontId="0" fillId="0" borderId="40" xfId="2" applyNumberFormat="1" applyFont="1" applyBorder="1" applyAlignment="1">
      <alignment horizontal="center" vertical="center"/>
    </xf>
    <xf numFmtId="2" fontId="0" fillId="0" borderId="40" xfId="2" applyNumberFormat="1" applyFont="1" applyBorder="1" applyAlignment="1">
      <alignment horizontal="center" vertical="center"/>
    </xf>
    <xf numFmtId="0" fontId="0" fillId="0" borderId="49" xfId="0" applyBorder="1" applyAlignment="1">
      <alignment horizontal="center" vertical="center" wrapText="1"/>
    </xf>
    <xf numFmtId="10" fontId="0" fillId="0" borderId="49" xfId="3" applyNumberFormat="1" applyFont="1" applyBorder="1" applyAlignment="1">
      <alignment horizontal="center" vertical="center"/>
    </xf>
    <xf numFmtId="14" fontId="0" fillId="0" borderId="41" xfId="2" applyNumberFormat="1" applyFont="1" applyBorder="1" applyAlignment="1">
      <alignment horizontal="center" vertical="center"/>
    </xf>
    <xf numFmtId="2" fontId="0" fillId="0" borderId="41" xfId="2" applyNumberFormat="1" applyFont="1" applyBorder="1" applyAlignment="1">
      <alignment horizontal="center" vertical="center"/>
    </xf>
    <xf numFmtId="0" fontId="1" fillId="0" borderId="23" xfId="2" applyNumberFormat="1" applyFont="1" applyBorder="1" applyAlignment="1" applyProtection="1">
      <alignment horizontal="center" vertical="center" wrapText="1"/>
      <protection hidden="1"/>
    </xf>
    <xf numFmtId="0" fontId="1" fillId="0" borderId="2" xfId="2" applyNumberFormat="1" applyFont="1" applyBorder="1" applyAlignment="1" applyProtection="1">
      <alignment horizontal="center" vertical="center" wrapText="1"/>
      <protection hidden="1"/>
    </xf>
    <xf numFmtId="0" fontId="0" fillId="0" borderId="41" xfId="2" applyNumberFormat="1" applyFont="1" applyBorder="1" applyAlignment="1">
      <alignment horizontal="center" vertical="center"/>
    </xf>
    <xf numFmtId="4" fontId="0" fillId="0" borderId="42" xfId="0" applyNumberFormat="1" applyBorder="1" applyAlignment="1">
      <alignment horizontal="center" vertical="center"/>
    </xf>
    <xf numFmtId="0" fontId="1" fillId="0" borderId="19" xfId="2" applyNumberFormat="1" applyFont="1" applyBorder="1" applyAlignment="1" applyProtection="1">
      <alignment horizontal="center" vertical="center" wrapText="1"/>
      <protection hidden="1"/>
    </xf>
    <xf numFmtId="0" fontId="1" fillId="0" borderId="10" xfId="2" applyNumberFormat="1" applyFont="1" applyBorder="1" applyAlignment="1" applyProtection="1">
      <alignment horizontal="center" vertical="center" wrapText="1"/>
      <protection hidden="1"/>
    </xf>
    <xf numFmtId="0" fontId="1" fillId="0" borderId="43" xfId="2" applyNumberFormat="1" applyFont="1" applyBorder="1" applyAlignment="1" applyProtection="1">
      <alignment horizontal="center" vertical="center" wrapText="1"/>
      <protection hidden="1"/>
    </xf>
    <xf numFmtId="0" fontId="4" fillId="8" borderId="36" xfId="2" applyNumberFormat="1" applyFont="1" applyFill="1" applyBorder="1" applyAlignment="1" applyProtection="1">
      <alignment horizontal="center" vertical="center" wrapText="1"/>
      <protection hidden="1"/>
    </xf>
    <xf numFmtId="0" fontId="11" fillId="10" borderId="12" xfId="0" applyFont="1" applyFill="1" applyBorder="1" applyAlignment="1">
      <alignment horizontal="center" vertical="center"/>
    </xf>
    <xf numFmtId="0" fontId="6" fillId="10" borderId="12" xfId="0" applyFont="1" applyFill="1" applyBorder="1" applyAlignment="1">
      <alignment vertical="center"/>
    </xf>
    <xf numFmtId="0" fontId="6" fillId="10" borderId="17" xfId="0" applyFont="1" applyFill="1" applyBorder="1" applyAlignment="1">
      <alignment vertical="center"/>
    </xf>
    <xf numFmtId="0" fontId="11" fillId="10" borderId="13" xfId="0" applyFont="1" applyFill="1" applyBorder="1" applyAlignment="1">
      <alignment horizontal="center" vertical="center"/>
    </xf>
    <xf numFmtId="0" fontId="6" fillId="10" borderId="13" xfId="0" applyFont="1" applyFill="1" applyBorder="1" applyAlignment="1">
      <alignment vertical="center"/>
    </xf>
    <xf numFmtId="0" fontId="6" fillId="10" borderId="14" xfId="0" applyFont="1" applyFill="1" applyBorder="1" applyAlignment="1">
      <alignment vertical="center"/>
    </xf>
    <xf numFmtId="0" fontId="6" fillId="10" borderId="5" xfId="0" applyFont="1" applyFill="1" applyBorder="1" applyAlignment="1">
      <alignment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7" xfId="0" applyFont="1" applyBorder="1" applyAlignment="1">
      <alignment horizontal="center" vertical="center"/>
    </xf>
    <xf numFmtId="0" fontId="0" fillId="0" borderId="16" xfId="0" applyBorder="1" applyAlignment="1">
      <alignment horizontal="center" vertical="center" wrapText="1"/>
    </xf>
    <xf numFmtId="9" fontId="0" fillId="0" borderId="16" xfId="0" applyNumberFormat="1"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wrapText="1"/>
    </xf>
    <xf numFmtId="9" fontId="0" fillId="0" borderId="6" xfId="0" applyNumberFormat="1" applyBorder="1" applyAlignment="1">
      <alignment horizontal="center" vertical="center" wrapText="1"/>
    </xf>
    <xf numFmtId="171" fontId="0" fillId="0" borderId="6" xfId="0" applyNumberFormat="1" applyBorder="1" applyAlignment="1">
      <alignment horizontal="center" vertical="center"/>
    </xf>
    <xf numFmtId="14" fontId="0" fillId="0" borderId="6" xfId="0" applyNumberFormat="1" applyBorder="1" applyAlignment="1">
      <alignment horizontal="center" vertical="center"/>
    </xf>
    <xf numFmtId="0" fontId="0" fillId="0" borderId="18" xfId="0" applyBorder="1" applyAlignment="1">
      <alignment horizontal="center" vertical="center" wrapText="1"/>
    </xf>
    <xf numFmtId="9" fontId="0" fillId="0" borderId="53" xfId="0" applyNumberFormat="1" applyBorder="1" applyAlignment="1">
      <alignment horizontal="center" vertical="center"/>
    </xf>
    <xf numFmtId="0" fontId="0" fillId="0" borderId="18" xfId="0" applyBorder="1" applyAlignment="1">
      <alignment horizontal="center" vertical="center"/>
    </xf>
    <xf numFmtId="0" fontId="1" fillId="0" borderId="46" xfId="2" applyNumberFormat="1" applyFont="1" applyBorder="1" applyAlignment="1" applyProtection="1">
      <alignment horizontal="center" vertical="center" wrapText="1"/>
      <protection hidden="1"/>
    </xf>
    <xf numFmtId="0" fontId="1" fillId="0" borderId="18" xfId="2" applyNumberFormat="1" applyFont="1" applyBorder="1" applyAlignment="1" applyProtection="1">
      <alignment horizontal="center" vertical="center" wrapText="1"/>
      <protection hidden="1"/>
    </xf>
    <xf numFmtId="0" fontId="0" fillId="0" borderId="35" xfId="0" applyBorder="1" applyAlignment="1">
      <alignment horizontal="center" vertical="center" wrapText="1"/>
    </xf>
    <xf numFmtId="9" fontId="0" fillId="0" borderId="54" xfId="0" applyNumberFormat="1" applyBorder="1" applyAlignment="1">
      <alignment horizontal="center" vertical="center"/>
    </xf>
    <xf numFmtId="0" fontId="0" fillId="0" borderId="35" xfId="0" applyBorder="1" applyAlignment="1">
      <alignment vertical="center" wrapText="1"/>
    </xf>
    <xf numFmtId="169" fontId="0" fillId="0" borderId="35" xfId="2" applyNumberFormat="1" applyFont="1" applyBorder="1" applyAlignment="1">
      <alignment horizontal="center" vertical="center"/>
    </xf>
    <xf numFmtId="0" fontId="6" fillId="12" borderId="12" xfId="0" applyFont="1" applyFill="1" applyBorder="1" applyAlignment="1">
      <alignment vertical="center"/>
    </xf>
    <xf numFmtId="0" fontId="6" fillId="12" borderId="17" xfId="0" applyFont="1" applyFill="1" applyBorder="1" applyAlignment="1">
      <alignment vertical="center"/>
    </xf>
    <xf numFmtId="0" fontId="6" fillId="12" borderId="13" xfId="0" applyFont="1" applyFill="1" applyBorder="1" applyAlignment="1">
      <alignment vertical="center"/>
    </xf>
    <xf numFmtId="0" fontId="6" fillId="12" borderId="14" xfId="0" applyFont="1" applyFill="1" applyBorder="1" applyAlignment="1">
      <alignment vertical="center"/>
    </xf>
    <xf numFmtId="0" fontId="6" fillId="12" borderId="5" xfId="0" applyFont="1" applyFill="1" applyBorder="1" applyAlignment="1">
      <alignment vertical="center" wrapText="1"/>
    </xf>
    <xf numFmtId="0" fontId="0" fillId="0" borderId="21" xfId="0" applyBorder="1" applyAlignment="1">
      <alignment horizontal="center" vertical="center"/>
    </xf>
    <xf numFmtId="0" fontId="1" fillId="0" borderId="17" xfId="2" applyNumberFormat="1" applyFont="1" applyBorder="1" applyAlignment="1" applyProtection="1">
      <alignment horizontal="center" vertical="center" wrapText="1"/>
      <protection hidden="1"/>
    </xf>
    <xf numFmtId="172" fontId="0" fillId="0" borderId="41" xfId="2" applyNumberFormat="1" applyFont="1" applyBorder="1" applyAlignment="1">
      <alignment horizontal="center" vertical="center"/>
    </xf>
    <xf numFmtId="0" fontId="1" fillId="0" borderId="14" xfId="2" applyNumberFormat="1" applyFont="1" applyBorder="1" applyAlignment="1" applyProtection="1">
      <alignment horizontal="center" vertical="center" wrapText="1"/>
      <protection hidden="1"/>
    </xf>
    <xf numFmtId="0" fontId="6" fillId="14" borderId="12" xfId="0" applyFont="1" applyFill="1" applyBorder="1" applyAlignment="1">
      <alignment vertical="center"/>
    </xf>
    <xf numFmtId="0" fontId="6" fillId="14" borderId="17" xfId="0" applyFont="1" applyFill="1" applyBorder="1" applyAlignment="1">
      <alignment vertical="center"/>
    </xf>
    <xf numFmtId="0" fontId="6" fillId="14" borderId="13" xfId="0" applyFont="1" applyFill="1" applyBorder="1" applyAlignment="1">
      <alignment vertical="center"/>
    </xf>
    <xf numFmtId="0" fontId="6" fillId="14" borderId="14" xfId="0" applyFont="1" applyFill="1" applyBorder="1" applyAlignment="1">
      <alignment vertical="center"/>
    </xf>
    <xf numFmtId="0" fontId="6" fillId="14" borderId="5" xfId="0" applyFont="1" applyFill="1" applyBorder="1" applyAlignment="1">
      <alignment vertical="center" wrapText="1"/>
    </xf>
    <xf numFmtId="10" fontId="0" fillId="0" borderId="48" xfId="3" applyNumberFormat="1" applyFont="1" applyBorder="1" applyAlignment="1">
      <alignment horizontal="center" vertical="center"/>
    </xf>
    <xf numFmtId="14" fontId="0" fillId="0" borderId="47" xfId="2" applyNumberFormat="1" applyFont="1" applyBorder="1" applyAlignment="1">
      <alignment horizontal="center" vertical="center"/>
    </xf>
    <xf numFmtId="2" fontId="0" fillId="0" borderId="47" xfId="2" applyNumberFormat="1" applyFont="1" applyBorder="1" applyAlignment="1">
      <alignment horizontal="center" vertical="center"/>
    </xf>
    <xf numFmtId="0" fontId="0" fillId="0" borderId="44" xfId="0" applyBorder="1" applyAlignment="1">
      <alignment horizontal="center" vertical="center" wrapText="1"/>
    </xf>
    <xf numFmtId="10" fontId="0" fillId="0" borderId="44" xfId="3" applyNumberFormat="1" applyFont="1" applyBorder="1" applyAlignment="1">
      <alignment horizontal="center" vertical="center"/>
    </xf>
    <xf numFmtId="0" fontId="0" fillId="0" borderId="44" xfId="0" applyBorder="1" applyAlignment="1">
      <alignment horizontal="center" vertical="center"/>
    </xf>
    <xf numFmtId="0" fontId="1" fillId="0" borderId="36" xfId="2" applyNumberFormat="1" applyFont="1" applyBorder="1" applyAlignment="1" applyProtection="1">
      <alignment horizontal="center" vertical="center" wrapText="1"/>
      <protection hidden="1"/>
    </xf>
    <xf numFmtId="0" fontId="6" fillId="15" borderId="12" xfId="0" applyFont="1" applyFill="1" applyBorder="1" applyAlignment="1">
      <alignment vertical="center"/>
    </xf>
    <xf numFmtId="0" fontId="6" fillId="15" borderId="17" xfId="0" applyFont="1" applyFill="1" applyBorder="1" applyAlignment="1">
      <alignment vertical="center"/>
    </xf>
    <xf numFmtId="0" fontId="6" fillId="15" borderId="13" xfId="0" applyFont="1" applyFill="1" applyBorder="1" applyAlignment="1">
      <alignment vertical="center"/>
    </xf>
    <xf numFmtId="0" fontId="6" fillId="15" borderId="14" xfId="0" applyFont="1" applyFill="1" applyBorder="1" applyAlignment="1">
      <alignment vertical="center"/>
    </xf>
    <xf numFmtId="0" fontId="6" fillId="15" borderId="5" xfId="0" applyFont="1" applyFill="1" applyBorder="1" applyAlignment="1">
      <alignment vertical="center" wrapText="1"/>
    </xf>
    <xf numFmtId="0" fontId="0" fillId="0" borderId="48" xfId="0" applyBorder="1" applyAlignment="1">
      <alignment horizontal="center" vertical="center" wrapText="1"/>
    </xf>
    <xf numFmtId="0" fontId="0" fillId="0" borderId="43" xfId="2" applyNumberFormat="1" applyFont="1" applyBorder="1" applyAlignment="1">
      <alignment horizontal="center" vertical="center"/>
    </xf>
    <xf numFmtId="0" fontId="27" fillId="6" borderId="2" xfId="0" applyFont="1" applyFill="1" applyBorder="1" applyAlignment="1" applyProtection="1">
      <alignment horizontal="center" vertical="center" wrapText="1"/>
      <protection hidden="1"/>
    </xf>
    <xf numFmtId="0" fontId="28" fillId="8" borderId="2" xfId="0" applyFont="1" applyFill="1" applyBorder="1" applyAlignment="1" applyProtection="1">
      <alignment horizontal="center" vertical="center" wrapText="1"/>
      <protection hidden="1"/>
    </xf>
    <xf numFmtId="0" fontId="9" fillId="2" borderId="34" xfId="0" applyFont="1" applyFill="1" applyBorder="1" applyAlignment="1">
      <alignment vertical="center" wrapText="1"/>
    </xf>
    <xf numFmtId="0" fontId="9" fillId="2" borderId="35" xfId="0" applyFont="1" applyFill="1" applyBorder="1" applyAlignment="1">
      <alignment vertical="center" wrapText="1"/>
    </xf>
    <xf numFmtId="0" fontId="9" fillId="2" borderId="35" xfId="0" applyFont="1" applyFill="1" applyBorder="1" applyAlignment="1" applyProtection="1">
      <alignment vertical="center" wrapText="1"/>
      <protection hidden="1"/>
    </xf>
    <xf numFmtId="0" fontId="9" fillId="2" borderId="35" xfId="0" applyFont="1" applyFill="1" applyBorder="1" applyAlignment="1" applyProtection="1">
      <alignment horizontal="center" vertical="center" wrapText="1"/>
      <protection hidden="1"/>
    </xf>
    <xf numFmtId="0" fontId="9" fillId="2" borderId="38" xfId="0" applyFont="1" applyFill="1" applyBorder="1" applyAlignment="1" applyProtection="1">
      <alignment horizontal="center" vertical="center" wrapText="1"/>
      <protection hidden="1"/>
    </xf>
    <xf numFmtId="0" fontId="9" fillId="0" borderId="2" xfId="0" applyFont="1" applyBorder="1" applyAlignment="1">
      <alignment horizontal="justify" vertical="center" wrapText="1"/>
    </xf>
    <xf numFmtId="0" fontId="9" fillId="0" borderId="2" xfId="0" applyFont="1" applyBorder="1" applyAlignment="1" applyProtection="1">
      <alignment horizontal="justify" vertical="center" wrapText="1"/>
      <protection hidden="1"/>
    </xf>
    <xf numFmtId="0" fontId="27" fillId="6" borderId="2" xfId="0" applyFont="1" applyFill="1" applyBorder="1" applyAlignment="1" applyProtection="1">
      <alignment vertical="center" wrapText="1"/>
      <protection hidden="1"/>
    </xf>
    <xf numFmtId="0" fontId="3" fillId="3" borderId="2" xfId="0" applyFont="1" applyFill="1" applyBorder="1" applyAlignment="1">
      <alignment horizontal="justify" vertical="center" wrapText="1"/>
    </xf>
    <xf numFmtId="0" fontId="9" fillId="0" borderId="2" xfId="0" applyFont="1" applyBorder="1" applyAlignment="1">
      <alignment vertical="center" wrapText="1"/>
    </xf>
    <xf numFmtId="0" fontId="9" fillId="0" borderId="2" xfId="0" applyFont="1" applyBorder="1" applyAlignment="1" applyProtection="1">
      <alignment vertical="center" wrapText="1"/>
      <protection hidden="1"/>
    </xf>
    <xf numFmtId="0" fontId="3" fillId="3" borderId="2" xfId="0" applyFont="1" applyFill="1" applyBorder="1" applyAlignment="1">
      <alignment horizontal="left" vertical="top" wrapText="1"/>
    </xf>
    <xf numFmtId="164" fontId="9" fillId="0" borderId="2" xfId="2" applyNumberFormat="1" applyFont="1" applyFill="1" applyBorder="1" applyAlignment="1" applyProtection="1">
      <alignment horizontal="center" vertical="center" wrapText="1"/>
      <protection hidden="1"/>
    </xf>
    <xf numFmtId="0" fontId="9" fillId="10" borderId="34" xfId="0" applyFont="1" applyFill="1" applyBorder="1" applyAlignment="1">
      <alignment horizontal="center" vertical="center" wrapText="1"/>
    </xf>
    <xf numFmtId="0" fontId="9" fillId="10" borderId="35" xfId="0" applyFont="1" applyFill="1" applyBorder="1" applyAlignment="1">
      <alignment horizontal="center" vertical="center" wrapText="1"/>
    </xf>
    <xf numFmtId="0" fontId="9" fillId="10" borderId="35" xfId="0" applyFont="1" applyFill="1" applyBorder="1" applyAlignment="1" applyProtection="1">
      <alignment horizontal="center" vertical="center" wrapText="1"/>
      <protection hidden="1"/>
    </xf>
    <xf numFmtId="0" fontId="9" fillId="10" borderId="38" xfId="0" applyFont="1" applyFill="1" applyBorder="1" applyAlignment="1" applyProtection="1">
      <alignment horizontal="center" vertical="center" wrapText="1"/>
      <protection hidden="1"/>
    </xf>
    <xf numFmtId="0" fontId="9" fillId="6" borderId="2" xfId="0" applyFont="1" applyFill="1" applyBorder="1" applyAlignment="1" applyProtection="1">
      <alignment horizontal="center" vertical="center" wrapText="1"/>
      <protection hidden="1"/>
    </xf>
    <xf numFmtId="0" fontId="9" fillId="12" borderId="34" xfId="0" applyFont="1" applyFill="1" applyBorder="1" applyAlignment="1">
      <alignment horizontal="center" vertical="center" wrapText="1"/>
    </xf>
    <xf numFmtId="0" fontId="9" fillId="12" borderId="35" xfId="0" applyFont="1" applyFill="1" applyBorder="1" applyAlignment="1">
      <alignment horizontal="center" vertical="center" wrapText="1"/>
    </xf>
    <xf numFmtId="0" fontId="9" fillId="12" borderId="35" xfId="0" applyFont="1" applyFill="1" applyBorder="1" applyAlignment="1" applyProtection="1">
      <alignment horizontal="center" vertical="center" wrapText="1"/>
      <protection hidden="1"/>
    </xf>
    <xf numFmtId="0" fontId="9" fillId="12" borderId="38" xfId="0" applyFont="1" applyFill="1" applyBorder="1" applyAlignment="1" applyProtection="1">
      <alignment horizontal="center" vertical="center" wrapText="1"/>
      <protection hidden="1"/>
    </xf>
    <xf numFmtId="0" fontId="9" fillId="14" borderId="34" xfId="0" applyFont="1" applyFill="1" applyBorder="1" applyAlignment="1">
      <alignment horizontal="center" vertical="center" wrapText="1"/>
    </xf>
    <xf numFmtId="0" fontId="9" fillId="14" borderId="35" xfId="0" applyFont="1" applyFill="1" applyBorder="1" applyAlignment="1">
      <alignment horizontal="center" vertical="center" wrapText="1"/>
    </xf>
    <xf numFmtId="0" fontId="9" fillId="14" borderId="35" xfId="0" applyFont="1" applyFill="1" applyBorder="1" applyAlignment="1" applyProtection="1">
      <alignment horizontal="center" vertical="center" wrapText="1"/>
      <protection hidden="1"/>
    </xf>
    <xf numFmtId="0" fontId="9" fillId="14" borderId="38" xfId="0" applyFont="1" applyFill="1" applyBorder="1" applyAlignment="1" applyProtection="1">
      <alignment horizontal="center" vertical="center" wrapText="1"/>
      <protection hidden="1"/>
    </xf>
    <xf numFmtId="0" fontId="6" fillId="0" borderId="0" xfId="0" applyFont="1"/>
    <xf numFmtId="0" fontId="0" fillId="0" borderId="0" xfId="0" applyAlignment="1">
      <alignment vertical="center" wrapText="1"/>
    </xf>
    <xf numFmtId="0" fontId="6" fillId="0" borderId="50" xfId="0" applyFont="1" applyBorder="1"/>
    <xf numFmtId="0" fontId="0" fillId="0" borderId="55" xfId="0" applyBorder="1" applyAlignment="1">
      <alignment vertical="center" wrapText="1"/>
    </xf>
    <xf numFmtId="0" fontId="13" fillId="8" borderId="24" xfId="0" applyFont="1" applyFill="1" applyBorder="1" applyAlignment="1">
      <alignment horizontal="center" vertical="center" wrapText="1"/>
    </xf>
    <xf numFmtId="0" fontId="0" fillId="0" borderId="61" xfId="0" applyBorder="1"/>
    <xf numFmtId="0" fontId="0" fillId="0" borderId="0" xfId="0" applyProtection="1"/>
    <xf numFmtId="0" fontId="15" fillId="0" borderId="0" xfId="0" applyFont="1" applyAlignment="1" applyProtection="1">
      <alignment horizontal="center"/>
    </xf>
    <xf numFmtId="0" fontId="4" fillId="11" borderId="5" xfId="0" applyFont="1" applyFill="1" applyBorder="1" applyAlignment="1" applyProtection="1">
      <alignment horizontal="center" vertical="center" wrapText="1"/>
    </xf>
    <xf numFmtId="0" fontId="4" fillId="11" borderId="4" xfId="0" applyFont="1" applyFill="1" applyBorder="1" applyAlignment="1" applyProtection="1">
      <alignment horizontal="center" vertical="center" wrapText="1"/>
    </xf>
    <xf numFmtId="0" fontId="4" fillId="3" borderId="3" xfId="0" applyFont="1" applyFill="1" applyBorder="1" applyAlignment="1" applyProtection="1">
      <alignment horizontal="center" vertical="center" wrapText="1"/>
    </xf>
    <xf numFmtId="0" fontId="4" fillId="3" borderId="28"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0" fontId="4" fillId="3" borderId="21" xfId="0" applyFont="1" applyFill="1" applyBorder="1" applyAlignment="1" applyProtection="1">
      <alignment horizontal="center" vertical="center" wrapText="1"/>
    </xf>
    <xf numFmtId="0" fontId="4" fillId="3" borderId="8" xfId="0" applyFont="1" applyFill="1" applyBorder="1" applyAlignment="1" applyProtection="1">
      <alignment horizontal="center" vertical="center" wrapText="1"/>
    </xf>
    <xf numFmtId="0" fontId="1" fillId="0" borderId="0" xfId="0" applyFont="1" applyAlignment="1" applyProtection="1">
      <alignment vertical="center" wrapText="1"/>
    </xf>
    <xf numFmtId="0" fontId="1" fillId="0" borderId="2" xfId="0" applyFont="1" applyBorder="1" applyAlignment="1" applyProtection="1">
      <alignment horizontal="center" vertical="center" wrapText="1"/>
    </xf>
    <xf numFmtId="10" fontId="1" fillId="13" borderId="6" xfId="0" applyNumberFormat="1"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5" fillId="0" borderId="2" xfId="0" applyFont="1" applyBorder="1" applyAlignment="1" applyProtection="1">
      <alignment horizontal="center" vertical="center"/>
    </xf>
    <xf numFmtId="0" fontId="4" fillId="6" borderId="6" xfId="0" applyFont="1" applyFill="1" applyBorder="1" applyAlignment="1" applyProtection="1">
      <alignment horizontal="center" vertical="center" wrapText="1"/>
    </xf>
    <xf numFmtId="9" fontId="1" fillId="0" borderId="6" xfId="0" applyNumberFormat="1" applyFont="1" applyFill="1" applyBorder="1" applyAlignment="1" applyProtection="1">
      <alignment horizontal="center" vertical="center" wrapText="1"/>
    </xf>
    <xf numFmtId="14" fontId="1" fillId="0" borderId="6" xfId="0" applyNumberFormat="1" applyFont="1" applyFill="1" applyBorder="1" applyAlignment="1" applyProtection="1">
      <alignment horizontal="center" vertical="center" wrapText="1"/>
    </xf>
    <xf numFmtId="165" fontId="1" fillId="0" borderId="6" xfId="0" applyNumberFormat="1" applyFont="1" applyBorder="1" applyAlignment="1" applyProtection="1">
      <alignment horizontal="center" vertical="center" wrapText="1"/>
    </xf>
    <xf numFmtId="4" fontId="1" fillId="0" borderId="6" xfId="0" applyNumberFormat="1" applyFont="1" applyBorder="1" applyAlignment="1" applyProtection="1">
      <alignment horizontal="center" vertical="center" wrapText="1"/>
    </xf>
    <xf numFmtId="0" fontId="1" fillId="0" borderId="49" xfId="0" applyNumberFormat="1" applyFont="1" applyBorder="1" applyAlignment="1" applyProtection="1">
      <alignment horizontal="center" vertical="center" wrapText="1"/>
    </xf>
    <xf numFmtId="0" fontId="1" fillId="0" borderId="6" xfId="0" applyNumberFormat="1" applyFont="1" applyBorder="1" applyAlignment="1" applyProtection="1">
      <alignment horizontal="center" vertical="center" wrapText="1"/>
    </xf>
    <xf numFmtId="0" fontId="1" fillId="0" borderId="35" xfId="0" applyFont="1" applyBorder="1" applyAlignment="1" applyProtection="1">
      <alignment horizontal="center" vertical="center" wrapText="1"/>
    </xf>
    <xf numFmtId="10" fontId="1" fillId="13" borderId="10" xfId="0" applyNumberFormat="1" applyFont="1" applyFill="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5" fillId="0" borderId="35" xfId="0" applyFont="1" applyBorder="1" applyAlignment="1" applyProtection="1">
      <alignment horizontal="center" vertical="center"/>
    </xf>
    <xf numFmtId="9" fontId="1" fillId="0" borderId="35" xfId="0" applyNumberFormat="1" applyFont="1" applyBorder="1" applyAlignment="1" applyProtection="1">
      <alignment horizontal="center" vertical="center" wrapText="1"/>
    </xf>
    <xf numFmtId="14" fontId="1" fillId="0" borderId="10" xfId="0" applyNumberFormat="1" applyFont="1" applyBorder="1" applyAlignment="1" applyProtection="1">
      <alignment horizontal="center" vertical="center" wrapText="1"/>
    </xf>
    <xf numFmtId="165" fontId="1" fillId="0" borderId="35" xfId="0" applyNumberFormat="1" applyFont="1" applyBorder="1" applyAlignment="1" applyProtection="1">
      <alignment horizontal="center" vertical="center" wrapText="1"/>
    </xf>
    <xf numFmtId="165" fontId="1" fillId="0" borderId="10" xfId="0" applyNumberFormat="1" applyFont="1" applyBorder="1" applyAlignment="1" applyProtection="1">
      <alignment horizontal="center" vertical="center" wrapText="1"/>
    </xf>
    <xf numFmtId="3" fontId="1" fillId="0" borderId="10" xfId="0" applyNumberFormat="1" applyFont="1" applyBorder="1" applyAlignment="1" applyProtection="1">
      <alignment horizontal="center" vertical="center" wrapText="1"/>
    </xf>
    <xf numFmtId="4" fontId="1" fillId="0" borderId="10" xfId="0" applyNumberFormat="1" applyFont="1" applyBorder="1" applyAlignment="1" applyProtection="1">
      <alignment horizontal="center" vertical="center" wrapText="1"/>
    </xf>
    <xf numFmtId="165" fontId="1" fillId="0" borderId="44" xfId="0" applyNumberFormat="1" applyFont="1" applyBorder="1" applyAlignment="1" applyProtection="1">
      <alignment horizontal="center" vertical="center" wrapText="1"/>
    </xf>
    <xf numFmtId="0" fontId="5" fillId="4" borderId="5" xfId="0" applyFont="1" applyFill="1" applyBorder="1" applyAlignment="1" applyProtection="1">
      <alignment horizontal="center" vertical="center" wrapText="1"/>
    </xf>
    <xf numFmtId="0" fontId="5" fillId="4" borderId="3" xfId="0" applyFont="1" applyFill="1" applyBorder="1" applyAlignment="1" applyProtection="1">
      <alignment horizontal="center" vertical="center" wrapText="1"/>
    </xf>
    <xf numFmtId="9" fontId="5" fillId="4" borderId="3" xfId="0" applyNumberFormat="1" applyFont="1" applyFill="1" applyBorder="1" applyAlignment="1" applyProtection="1">
      <alignment horizontal="center" vertical="center" wrapText="1"/>
    </xf>
    <xf numFmtId="165" fontId="5" fillId="4" borderId="3" xfId="0" applyNumberFormat="1" applyFont="1" applyFill="1" applyBorder="1" applyAlignment="1" applyProtection="1">
      <alignment horizontal="center" vertical="center" wrapText="1"/>
    </xf>
    <xf numFmtId="166" fontId="5" fillId="4" borderId="3" xfId="1" applyNumberFormat="1" applyFont="1" applyFill="1" applyBorder="1" applyAlignment="1" applyProtection="1">
      <alignment horizontal="center" vertical="center" wrapText="1"/>
    </xf>
    <xf numFmtId="0" fontId="5" fillId="4" borderId="27" xfId="0" applyFont="1" applyFill="1" applyBorder="1" applyAlignment="1" applyProtection="1">
      <alignment horizontal="center" vertical="center" wrapText="1"/>
    </xf>
    <xf numFmtId="0" fontId="5" fillId="4" borderId="28" xfId="0" applyFont="1" applyFill="1" applyBorder="1" applyAlignment="1" applyProtection="1">
      <alignment horizontal="center" vertical="center" wrapText="1"/>
    </xf>
    <xf numFmtId="0" fontId="5" fillId="0" borderId="0" xfId="0" applyFont="1" applyAlignment="1" applyProtection="1">
      <alignment vertical="center" wrapText="1"/>
    </xf>
    <xf numFmtId="0" fontId="4" fillId="10" borderId="9" xfId="0" applyFont="1" applyFill="1" applyBorder="1" applyAlignment="1" applyProtection="1">
      <alignment horizontal="center" vertical="center" wrapText="1"/>
    </xf>
    <xf numFmtId="0" fontId="4" fillId="10" borderId="16" xfId="0" applyFont="1" applyFill="1" applyBorder="1" applyAlignment="1" applyProtection="1">
      <alignment horizontal="center" vertical="center" wrapText="1"/>
    </xf>
    <xf numFmtId="0" fontId="26" fillId="3" borderId="8" xfId="0" applyFont="1" applyFill="1" applyBorder="1" applyAlignment="1" applyProtection="1">
      <alignment horizontal="center" vertical="center" wrapText="1"/>
    </xf>
    <xf numFmtId="0" fontId="4" fillId="3" borderId="8" xfId="0" applyFont="1" applyFill="1" applyBorder="1" applyAlignment="1" applyProtection="1">
      <alignment horizontal="justify" vertical="center" wrapText="1"/>
    </xf>
    <xf numFmtId="10" fontId="1" fillId="0" borderId="6" xfId="0" applyNumberFormat="1" applyFont="1" applyBorder="1" applyAlignment="1" applyProtection="1">
      <alignment horizontal="center" vertical="center" wrapText="1"/>
    </xf>
    <xf numFmtId="0" fontId="0" fillId="0" borderId="2" xfId="0" applyBorder="1" applyAlignment="1" applyProtection="1">
      <alignment horizontal="justify" vertical="center" wrapText="1"/>
    </xf>
    <xf numFmtId="9" fontId="1" fillId="0" borderId="6" xfId="0" applyNumberFormat="1" applyFont="1" applyBorder="1" applyAlignment="1" applyProtection="1">
      <alignment horizontal="center" vertical="center" wrapText="1"/>
    </xf>
    <xf numFmtId="14" fontId="1" fillId="0" borderId="6" xfId="0" applyNumberFormat="1" applyFont="1" applyBorder="1" applyAlignment="1" applyProtection="1">
      <alignment horizontal="center" vertical="center" wrapText="1"/>
    </xf>
    <xf numFmtId="165" fontId="1" fillId="0" borderId="6" xfId="0" applyNumberFormat="1" applyFont="1" applyBorder="1" applyAlignment="1" applyProtection="1">
      <alignment vertical="center" wrapText="1"/>
    </xf>
    <xf numFmtId="10" fontId="1" fillId="0" borderId="10" xfId="0" applyNumberFormat="1" applyFont="1" applyBorder="1" applyAlignment="1" applyProtection="1">
      <alignment horizontal="center" vertical="center" wrapText="1"/>
    </xf>
    <xf numFmtId="0" fontId="1" fillId="0" borderId="35" xfId="0" applyFont="1" applyBorder="1" applyAlignment="1" applyProtection="1">
      <alignment vertical="center" wrapText="1"/>
    </xf>
    <xf numFmtId="0" fontId="1" fillId="0" borderId="10" xfId="0" applyFont="1" applyBorder="1" applyAlignment="1" applyProtection="1">
      <alignment vertical="center" wrapText="1"/>
    </xf>
    <xf numFmtId="0" fontId="0" fillId="0" borderId="35" xfId="0" applyBorder="1" applyAlignment="1" applyProtection="1">
      <alignment horizontal="justify" vertical="center"/>
    </xf>
    <xf numFmtId="165" fontId="1" fillId="0" borderId="35" xfId="0" applyNumberFormat="1" applyFont="1" applyBorder="1" applyAlignment="1" applyProtection="1">
      <alignment vertical="center" wrapText="1"/>
    </xf>
    <xf numFmtId="165" fontId="1" fillId="0" borderId="10" xfId="0" applyNumberFormat="1" applyFont="1" applyBorder="1" applyAlignment="1" applyProtection="1">
      <alignment vertical="center" wrapText="1"/>
    </xf>
    <xf numFmtId="0" fontId="5" fillId="2" borderId="10" xfId="0" applyFont="1" applyFill="1" applyBorder="1" applyAlignment="1" applyProtection="1">
      <alignment horizontal="center" vertical="center" wrapText="1"/>
    </xf>
    <xf numFmtId="0" fontId="5" fillId="4" borderId="10" xfId="0" applyFont="1" applyFill="1" applyBorder="1" applyAlignment="1" applyProtection="1">
      <alignment horizontal="center" vertical="center" wrapText="1"/>
    </xf>
    <xf numFmtId="9" fontId="5" fillId="2" borderId="10" xfId="0" applyNumberFormat="1" applyFont="1" applyFill="1" applyBorder="1" applyAlignment="1" applyProtection="1">
      <alignment horizontal="center" vertical="center" wrapText="1"/>
    </xf>
    <xf numFmtId="165" fontId="5" fillId="2" borderId="10" xfId="0" applyNumberFormat="1" applyFont="1" applyFill="1" applyBorder="1" applyAlignment="1" applyProtection="1">
      <alignment horizontal="center" vertical="center" wrapText="1"/>
    </xf>
    <xf numFmtId="166" fontId="5" fillId="2" borderId="10" xfId="1" applyNumberFormat="1" applyFont="1" applyFill="1" applyBorder="1" applyAlignment="1" applyProtection="1">
      <alignment horizontal="center" vertical="center" wrapText="1"/>
    </xf>
    <xf numFmtId="0" fontId="5" fillId="0" borderId="0" xfId="0" applyFont="1" applyAlignment="1" applyProtection="1">
      <alignment horizontal="center" vertical="center" wrapText="1"/>
    </xf>
    <xf numFmtId="0" fontId="4" fillId="12" borderId="5" xfId="0" applyFont="1" applyFill="1" applyBorder="1" applyAlignment="1" applyProtection="1">
      <alignment horizontal="center" vertical="center" wrapText="1"/>
    </xf>
    <xf numFmtId="0" fontId="4" fillId="12" borderId="4"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1" fillId="13" borderId="6" xfId="0" applyFont="1" applyFill="1" applyBorder="1" applyAlignment="1" applyProtection="1">
      <alignment horizontal="center" vertical="center" wrapText="1"/>
    </xf>
    <xf numFmtId="9" fontId="1" fillId="13" borderId="6" xfId="0" applyNumberFormat="1" applyFont="1" applyFill="1" applyBorder="1" applyAlignment="1" applyProtection="1">
      <alignment horizontal="center" vertical="center" wrapText="1"/>
    </xf>
    <xf numFmtId="14" fontId="1" fillId="13" borderId="6" xfId="0" applyNumberFormat="1" applyFont="1" applyFill="1" applyBorder="1" applyAlignment="1" applyProtection="1">
      <alignment horizontal="center" vertical="center" wrapText="1"/>
    </xf>
    <xf numFmtId="0" fontId="4" fillId="14" borderId="5" xfId="0" applyFont="1" applyFill="1" applyBorder="1" applyAlignment="1" applyProtection="1">
      <alignment horizontal="center" vertical="center" wrapText="1"/>
    </xf>
    <xf numFmtId="0" fontId="4" fillId="14" borderId="4" xfId="0" applyFont="1" applyFill="1" applyBorder="1" applyAlignment="1" applyProtection="1">
      <alignment horizontal="center" vertical="center" wrapText="1"/>
    </xf>
    <xf numFmtId="0" fontId="15" fillId="0" borderId="2" xfId="0" applyFont="1" applyBorder="1" applyAlignment="1" applyProtection="1">
      <alignment horizontal="center" vertical="center" wrapText="1"/>
    </xf>
    <xf numFmtId="3" fontId="1" fillId="0" borderId="6" xfId="0" applyNumberFormat="1" applyFont="1" applyBorder="1" applyAlignment="1" applyProtection="1">
      <alignment horizontal="center" vertical="center" wrapText="1"/>
    </xf>
    <xf numFmtId="0" fontId="1" fillId="0" borderId="6" xfId="0" applyNumberFormat="1" applyFont="1" applyFill="1" applyBorder="1" applyAlignment="1" applyProtection="1">
      <alignment horizontal="center" vertical="center" wrapText="1"/>
    </xf>
    <xf numFmtId="10" fontId="1" fillId="0" borderId="10" xfId="0" applyNumberFormat="1" applyFont="1" applyFill="1" applyBorder="1" applyAlignment="1" applyProtection="1">
      <alignment horizontal="center" vertical="center" wrapText="1"/>
    </xf>
    <xf numFmtId="165" fontId="1" fillId="0" borderId="10" xfId="0" applyNumberFormat="1" applyFont="1" applyFill="1" applyBorder="1" applyAlignment="1" applyProtection="1">
      <alignment horizontal="center" vertical="center" wrapText="1"/>
    </xf>
    <xf numFmtId="0" fontId="4" fillId="15" borderId="5" xfId="0" applyFont="1" applyFill="1" applyBorder="1" applyAlignment="1" applyProtection="1">
      <alignment horizontal="center" vertical="center" wrapText="1"/>
    </xf>
    <xf numFmtId="0" fontId="4" fillId="15" borderId="4" xfId="0" applyFont="1" applyFill="1" applyBorder="1" applyAlignment="1" applyProtection="1">
      <alignment horizontal="center" vertical="center" wrapText="1"/>
    </xf>
    <xf numFmtId="10" fontId="1" fillId="0" borderId="6" xfId="0" applyNumberFormat="1" applyFont="1" applyFill="1" applyBorder="1" applyAlignment="1" applyProtection="1">
      <alignment horizontal="center" vertical="center" wrapText="1"/>
    </xf>
    <xf numFmtId="0" fontId="5" fillId="2" borderId="10" xfId="0" applyFont="1" applyFill="1" applyBorder="1" applyAlignment="1" applyProtection="1">
      <alignment vertical="center" wrapText="1"/>
    </xf>
    <xf numFmtId="0" fontId="5" fillId="4" borderId="10" xfId="0" applyFont="1" applyFill="1" applyBorder="1" applyAlignment="1" applyProtection="1">
      <alignment vertical="center" wrapText="1"/>
    </xf>
    <xf numFmtId="165" fontId="5" fillId="2" borderId="10" xfId="0" applyNumberFormat="1" applyFont="1" applyFill="1" applyBorder="1" applyAlignment="1" applyProtection="1">
      <alignment vertical="center" wrapText="1"/>
    </xf>
    <xf numFmtId="0" fontId="6" fillId="0" borderId="0" xfId="0" applyFont="1" applyProtection="1"/>
    <xf numFmtId="0" fontId="0" fillId="0" borderId="61" xfId="0" applyBorder="1" applyProtection="1"/>
    <xf numFmtId="0" fontId="1" fillId="0" borderId="50" xfId="2" applyNumberFormat="1" applyFont="1" applyBorder="1" applyAlignment="1" applyProtection="1">
      <alignment horizontal="center" vertical="center" wrapText="1"/>
      <protection hidden="1"/>
    </xf>
    <xf numFmtId="0" fontId="1" fillId="0" borderId="55" xfId="2" applyNumberFormat="1" applyFont="1" applyBorder="1" applyAlignment="1" applyProtection="1">
      <alignment horizontal="center" vertical="center" wrapText="1"/>
      <protection hidden="1"/>
    </xf>
    <xf numFmtId="0" fontId="4" fillId="8" borderId="50" xfId="2" applyNumberFormat="1" applyFont="1" applyFill="1" applyBorder="1" applyAlignment="1" applyProtection="1">
      <alignment horizontal="center" vertical="center" wrapText="1"/>
      <protection hidden="1"/>
    </xf>
    <xf numFmtId="0" fontId="4" fillId="8" borderId="55" xfId="2" applyNumberFormat="1" applyFont="1" applyFill="1" applyBorder="1" applyAlignment="1" applyProtection="1">
      <alignment horizontal="center" vertical="center" wrapText="1"/>
      <protection hidden="1"/>
    </xf>
    <xf numFmtId="0" fontId="25" fillId="15" borderId="29" xfId="0" applyFont="1" applyFill="1" applyBorder="1" applyAlignment="1">
      <alignment horizontal="center" vertical="center"/>
    </xf>
    <xf numFmtId="0" fontId="25" fillId="15" borderId="12" xfId="0" applyFont="1" applyFill="1" applyBorder="1" applyAlignment="1">
      <alignment horizontal="center" vertical="center"/>
    </xf>
    <xf numFmtId="0" fontId="25" fillId="15" borderId="17" xfId="0" applyFont="1" applyFill="1" applyBorder="1" applyAlignment="1">
      <alignment horizontal="center" vertical="center"/>
    </xf>
    <xf numFmtId="0" fontId="25" fillId="15" borderId="15" xfId="0" applyFont="1" applyFill="1" applyBorder="1" applyAlignment="1">
      <alignment horizontal="center" vertical="center"/>
    </xf>
    <xf numFmtId="0" fontId="25" fillId="15" borderId="13" xfId="0" applyFont="1" applyFill="1" applyBorder="1" applyAlignment="1">
      <alignment horizontal="center" vertical="center"/>
    </xf>
    <xf numFmtId="0" fontId="25" fillId="15" borderId="14" xfId="0" applyFont="1" applyFill="1" applyBorder="1" applyAlignment="1">
      <alignment horizontal="center" vertical="center"/>
    </xf>
    <xf numFmtId="0" fontId="6" fillId="5" borderId="29"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17" xfId="0" applyFont="1" applyFill="1" applyBorder="1" applyAlignment="1">
      <alignment horizontal="center" vertical="center"/>
    </xf>
    <xf numFmtId="0" fontId="6" fillId="5" borderId="15" xfId="0" applyFont="1" applyFill="1" applyBorder="1" applyAlignment="1">
      <alignment horizontal="center" vertical="center"/>
    </xf>
    <xf numFmtId="0" fontId="6" fillId="5" borderId="13" xfId="0" applyFont="1" applyFill="1" applyBorder="1" applyAlignment="1">
      <alignment horizontal="center" vertical="center"/>
    </xf>
    <xf numFmtId="0" fontId="6" fillId="5" borderId="14" xfId="0" applyFont="1" applyFill="1" applyBorder="1" applyAlignment="1">
      <alignment horizontal="center" vertical="center"/>
    </xf>
    <xf numFmtId="0" fontId="6" fillId="15" borderId="9" xfId="0" applyFont="1" applyFill="1" applyBorder="1" applyAlignment="1">
      <alignment horizontal="center" vertical="center"/>
    </xf>
    <xf numFmtId="0" fontId="6" fillId="15" borderId="19" xfId="0" applyFont="1" applyFill="1" applyBorder="1" applyAlignment="1">
      <alignment horizontal="center" vertical="center"/>
    </xf>
    <xf numFmtId="0" fontId="0" fillId="0" borderId="8" xfId="0" applyBorder="1" applyAlignment="1">
      <alignment horizontal="center" vertical="center" wrapText="1"/>
    </xf>
    <xf numFmtId="0" fontId="0" fillId="0" borderId="10" xfId="0" applyBorder="1" applyAlignment="1">
      <alignment horizontal="center" vertical="center" wrapText="1"/>
    </xf>
    <xf numFmtId="44" fontId="0" fillId="0" borderId="8" xfId="2" applyFont="1" applyBorder="1" applyAlignment="1">
      <alignment horizontal="center" vertical="center"/>
    </xf>
    <xf numFmtId="44" fontId="0" fillId="0" borderId="10" xfId="2" applyFont="1" applyBorder="1" applyAlignment="1">
      <alignment horizontal="center" vertical="center"/>
    </xf>
    <xf numFmtId="2" fontId="0" fillId="0" borderId="8" xfId="0" applyNumberFormat="1" applyBorder="1" applyAlignment="1">
      <alignment horizontal="center" vertical="center"/>
    </xf>
    <xf numFmtId="2" fontId="0" fillId="0" borderId="10" xfId="0" applyNumberFormat="1" applyBorder="1" applyAlignment="1">
      <alignment horizontal="center" vertical="center"/>
    </xf>
    <xf numFmtId="4" fontId="0" fillId="0" borderId="29" xfId="0" applyNumberFormat="1" applyBorder="1" applyAlignment="1">
      <alignment horizontal="center" vertical="center"/>
    </xf>
    <xf numFmtId="4" fontId="0" fillId="0" borderId="15" xfId="0" applyNumberFormat="1" applyBorder="1" applyAlignment="1">
      <alignment horizontal="center" vertical="center"/>
    </xf>
    <xf numFmtId="4" fontId="6" fillId="8" borderId="50" xfId="0" applyNumberFormat="1" applyFont="1" applyFill="1" applyBorder="1" applyAlignment="1">
      <alignment horizontal="center" vertical="center"/>
    </xf>
    <xf numFmtId="4" fontId="6" fillId="8" borderId="55" xfId="0" applyNumberFormat="1" applyFont="1" applyFill="1" applyBorder="1" applyAlignment="1">
      <alignment horizontal="center" vertical="center"/>
    </xf>
    <xf numFmtId="0" fontId="1" fillId="0" borderId="32" xfId="2" applyNumberFormat="1" applyFont="1" applyBorder="1" applyAlignment="1" applyProtection="1">
      <alignment horizontal="center" vertical="center" wrapText="1"/>
      <protection hidden="1"/>
    </xf>
    <xf numFmtId="0" fontId="1" fillId="0" borderId="36" xfId="2" applyNumberFormat="1" applyFont="1" applyBorder="1" applyAlignment="1" applyProtection="1">
      <alignment horizontal="center" vertical="center" wrapText="1"/>
      <protection hidden="1"/>
    </xf>
    <xf numFmtId="0" fontId="11" fillId="14" borderId="29" xfId="0" applyFont="1" applyFill="1" applyBorder="1" applyAlignment="1">
      <alignment horizontal="center" vertical="center"/>
    </xf>
    <xf numFmtId="0" fontId="11" fillId="14" borderId="12"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15" xfId="0" applyFont="1" applyFill="1" applyBorder="1" applyAlignment="1">
      <alignment horizontal="center" vertical="center"/>
    </xf>
    <xf numFmtId="0" fontId="11" fillId="14" borderId="13" xfId="0" applyFont="1" applyFill="1" applyBorder="1" applyAlignment="1">
      <alignment horizontal="center" vertical="center"/>
    </xf>
    <xf numFmtId="0" fontId="11" fillId="14" borderId="14" xfId="0" applyFont="1" applyFill="1" applyBorder="1" applyAlignment="1">
      <alignment horizontal="center" vertical="center"/>
    </xf>
    <xf numFmtId="0" fontId="6" fillId="14" borderId="9" xfId="0" applyFont="1" applyFill="1" applyBorder="1" applyAlignment="1">
      <alignment horizontal="center" vertical="center"/>
    </xf>
    <xf numFmtId="0" fontId="6" fillId="14" borderId="19" xfId="0" applyFont="1" applyFill="1" applyBorder="1" applyAlignment="1">
      <alignment horizontal="center" vertical="center"/>
    </xf>
    <xf numFmtId="0" fontId="4" fillId="6" borderId="32" xfId="2" applyNumberFormat="1" applyFont="1" applyFill="1" applyBorder="1" applyAlignment="1" applyProtection="1">
      <alignment horizontal="center" vertical="center" wrapText="1"/>
      <protection hidden="1"/>
    </xf>
    <xf numFmtId="0" fontId="4" fillId="6" borderId="33" xfId="2" applyNumberFormat="1" applyFont="1" applyFill="1" applyBorder="1" applyAlignment="1" applyProtection="1">
      <alignment horizontal="center" vertical="center" wrapText="1"/>
      <protection hidden="1"/>
    </xf>
    <xf numFmtId="0" fontId="4" fillId="6" borderId="36" xfId="2" applyNumberFormat="1" applyFont="1" applyFill="1" applyBorder="1" applyAlignment="1" applyProtection="1">
      <alignment horizontal="center" vertical="center" wrapText="1"/>
      <protection hidden="1"/>
    </xf>
    <xf numFmtId="0" fontId="11" fillId="12" borderId="29" xfId="0" applyFont="1" applyFill="1" applyBorder="1" applyAlignment="1">
      <alignment horizontal="center" vertical="center"/>
    </xf>
    <xf numFmtId="0" fontId="11" fillId="12" borderId="12" xfId="0" applyFont="1" applyFill="1" applyBorder="1" applyAlignment="1">
      <alignment horizontal="center" vertical="center"/>
    </xf>
    <xf numFmtId="0" fontId="11" fillId="12" borderId="17" xfId="0" applyFont="1" applyFill="1" applyBorder="1" applyAlignment="1">
      <alignment horizontal="center" vertical="center"/>
    </xf>
    <xf numFmtId="0" fontId="11" fillId="12" borderId="15" xfId="0" applyFont="1" applyFill="1" applyBorder="1" applyAlignment="1">
      <alignment horizontal="center" vertical="center"/>
    </xf>
    <xf numFmtId="0" fontId="11" fillId="12" borderId="13" xfId="0" applyFont="1" applyFill="1" applyBorder="1" applyAlignment="1">
      <alignment horizontal="center" vertical="center"/>
    </xf>
    <xf numFmtId="0" fontId="11" fillId="12" borderId="14" xfId="0" applyFont="1" applyFill="1" applyBorder="1" applyAlignment="1">
      <alignment horizontal="center" vertical="center"/>
    </xf>
    <xf numFmtId="0" fontId="6" fillId="12" borderId="9" xfId="0" applyFont="1" applyFill="1" applyBorder="1" applyAlignment="1">
      <alignment horizontal="center" vertical="center"/>
    </xf>
    <xf numFmtId="0" fontId="6" fillId="12" borderId="31" xfId="0" applyFont="1" applyFill="1"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9" fontId="0" fillId="0" borderId="8" xfId="0" applyNumberFormat="1" applyBorder="1" applyAlignment="1">
      <alignment horizontal="center" vertical="center"/>
    </xf>
    <xf numFmtId="4" fontId="6" fillId="6" borderId="50" xfId="0" applyNumberFormat="1" applyFont="1" applyFill="1" applyBorder="1" applyAlignment="1">
      <alignment horizontal="center" vertical="center"/>
    </xf>
    <xf numFmtId="4" fontId="6" fillId="6" borderId="55" xfId="0" applyNumberFormat="1" applyFont="1" applyFill="1" applyBorder="1" applyAlignment="1">
      <alignment horizontal="center" vertical="center"/>
    </xf>
    <xf numFmtId="0" fontId="4" fillId="6" borderId="50" xfId="2" applyNumberFormat="1" applyFont="1" applyFill="1" applyBorder="1" applyAlignment="1" applyProtection="1">
      <alignment horizontal="center" vertical="center" wrapText="1"/>
      <protection hidden="1"/>
    </xf>
    <xf numFmtId="0" fontId="4" fillId="6" borderId="55" xfId="2" applyNumberFormat="1" applyFont="1" applyFill="1" applyBorder="1" applyAlignment="1" applyProtection="1">
      <alignment horizontal="center" vertical="center" wrapText="1"/>
      <protection hidden="1"/>
    </xf>
    <xf numFmtId="0" fontId="11" fillId="10" borderId="29" xfId="0" applyFont="1" applyFill="1" applyBorder="1" applyAlignment="1">
      <alignment horizontal="center" vertical="center"/>
    </xf>
    <xf numFmtId="0" fontId="11" fillId="10" borderId="12"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13" xfId="0" applyFont="1" applyFill="1" applyBorder="1" applyAlignment="1">
      <alignment horizontal="center" vertical="center"/>
    </xf>
    <xf numFmtId="0" fontId="6" fillId="10" borderId="9" xfId="0" applyFont="1" applyFill="1" applyBorder="1" applyAlignment="1">
      <alignment horizontal="center" vertical="center"/>
    </xf>
    <xf numFmtId="0" fontId="6" fillId="10" borderId="7" xfId="0" applyFont="1" applyFill="1" applyBorder="1" applyAlignment="1">
      <alignment horizontal="center" vertical="center"/>
    </xf>
    <xf numFmtId="0" fontId="6" fillId="10" borderId="31" xfId="0" applyFont="1" applyFill="1" applyBorder="1" applyAlignment="1">
      <alignment horizontal="center" vertical="center"/>
    </xf>
    <xf numFmtId="0" fontId="0" fillId="0" borderId="1" xfId="0" applyBorder="1" applyAlignment="1">
      <alignment horizontal="center" vertical="center" wrapText="1"/>
    </xf>
    <xf numFmtId="44" fontId="0" fillId="0" borderId="1" xfId="2" applyFont="1" applyBorder="1" applyAlignment="1">
      <alignment horizontal="center" vertical="center"/>
    </xf>
    <xf numFmtId="2" fontId="0" fillId="0" borderId="8" xfId="2" applyNumberFormat="1" applyFont="1" applyBorder="1" applyAlignment="1">
      <alignment horizontal="center" vertical="center"/>
    </xf>
    <xf numFmtId="2" fontId="0" fillId="0" borderId="1" xfId="2" applyNumberFormat="1" applyFont="1" applyBorder="1" applyAlignment="1">
      <alignment horizontal="center" vertical="center"/>
    </xf>
    <xf numFmtId="2" fontId="0" fillId="0" borderId="10" xfId="2" applyNumberFormat="1" applyFont="1" applyBorder="1" applyAlignment="1">
      <alignment horizontal="center" vertical="center"/>
    </xf>
    <xf numFmtId="4" fontId="0" fillId="0" borderId="50" xfId="0" applyNumberFormat="1" applyBorder="1" applyAlignment="1">
      <alignment horizontal="center" vertical="center"/>
    </xf>
    <xf numFmtId="4" fontId="0" fillId="0" borderId="52" xfId="0" applyNumberFormat="1" applyBorder="1" applyAlignment="1">
      <alignment horizontal="center" vertical="center"/>
    </xf>
    <xf numFmtId="4" fontId="0" fillId="0" borderId="55" xfId="0" applyNumberFormat="1" applyBorder="1" applyAlignment="1">
      <alignment horizontal="center" vertical="center"/>
    </xf>
    <xf numFmtId="4" fontId="6" fillId="6" borderId="52" xfId="0" applyNumberFormat="1" applyFont="1" applyFill="1" applyBorder="1" applyAlignment="1">
      <alignment horizontal="center" vertical="center"/>
    </xf>
    <xf numFmtId="0" fontId="24" fillId="5" borderId="29" xfId="0" applyFont="1" applyFill="1" applyBorder="1" applyAlignment="1">
      <alignment horizontal="center"/>
    </xf>
    <xf numFmtId="0" fontId="24" fillId="5" borderId="12" xfId="0" applyFont="1" applyFill="1" applyBorder="1" applyAlignment="1">
      <alignment horizontal="center"/>
    </xf>
    <xf numFmtId="0" fontId="24" fillId="5" borderId="17" xfId="0" applyFont="1" applyFill="1" applyBorder="1" applyAlignment="1">
      <alignment horizontal="center"/>
    </xf>
    <xf numFmtId="0" fontId="11" fillId="11" borderId="26" xfId="0" applyFont="1" applyFill="1" applyBorder="1" applyAlignment="1">
      <alignment horizontal="center"/>
    </xf>
    <xf numFmtId="0" fontId="11" fillId="11" borderId="27" xfId="0" applyFont="1" applyFill="1" applyBorder="1" applyAlignment="1">
      <alignment horizontal="center"/>
    </xf>
    <xf numFmtId="0" fontId="11" fillId="11" borderId="28" xfId="0" applyFont="1" applyFill="1" applyBorder="1" applyAlignment="1">
      <alignment horizontal="center"/>
    </xf>
    <xf numFmtId="0" fontId="6" fillId="5" borderId="26" xfId="0" applyFont="1" applyFill="1" applyBorder="1" applyAlignment="1">
      <alignment horizontal="center" vertical="center"/>
    </xf>
    <xf numFmtId="0" fontId="6" fillId="5" borderId="27" xfId="0" applyFont="1" applyFill="1" applyBorder="1" applyAlignment="1">
      <alignment horizontal="center" vertical="center"/>
    </xf>
    <xf numFmtId="0" fontId="6" fillId="5" borderId="28" xfId="0" applyFont="1" applyFill="1" applyBorder="1" applyAlignment="1">
      <alignment horizontal="center" vertical="center"/>
    </xf>
    <xf numFmtId="0" fontId="6" fillId="11" borderId="16" xfId="0" applyFont="1" applyFill="1" applyBorder="1" applyAlignment="1">
      <alignment horizontal="center" vertical="center"/>
    </xf>
    <xf numFmtId="0" fontId="6" fillId="11" borderId="51" xfId="0" applyFont="1" applyFill="1" applyBorder="1" applyAlignment="1">
      <alignment horizontal="center" vertical="center"/>
    </xf>
    <xf numFmtId="0" fontId="6" fillId="11" borderId="44" xfId="0" applyFont="1" applyFill="1" applyBorder="1" applyAlignment="1">
      <alignment horizontal="center" vertical="center"/>
    </xf>
    <xf numFmtId="4" fontId="6" fillId="8" borderId="52" xfId="0" applyNumberFormat="1" applyFont="1" applyFill="1" applyBorder="1" applyAlignment="1">
      <alignment horizontal="center" vertical="center"/>
    </xf>
    <xf numFmtId="0" fontId="1" fillId="0" borderId="8" xfId="2" applyNumberFormat="1" applyFont="1" applyBorder="1" applyAlignment="1" applyProtection="1">
      <alignment horizontal="center" vertical="center" wrapText="1"/>
      <protection hidden="1"/>
    </xf>
    <xf numFmtId="0" fontId="1" fillId="0" borderId="6" xfId="2" applyNumberFormat="1" applyFont="1" applyBorder="1" applyAlignment="1" applyProtection="1">
      <alignment horizontal="center" vertical="center" wrapText="1"/>
      <protection hidden="1"/>
    </xf>
    <xf numFmtId="0" fontId="4" fillId="8" borderId="32" xfId="2" applyNumberFormat="1" applyFont="1" applyFill="1" applyBorder="1" applyAlignment="1" applyProtection="1">
      <alignment horizontal="center" vertical="center" wrapText="1"/>
      <protection hidden="1"/>
    </xf>
    <xf numFmtId="0" fontId="4" fillId="8" borderId="39" xfId="2" applyNumberFormat="1" applyFont="1" applyFill="1" applyBorder="1" applyAlignment="1" applyProtection="1">
      <alignment horizontal="center" vertical="center" wrapText="1"/>
      <protection hidden="1"/>
    </xf>
    <xf numFmtId="0" fontId="1" fillId="0" borderId="8" xfId="2" applyNumberFormat="1" applyFont="1" applyBorder="1" applyAlignment="1" applyProtection="1">
      <alignment horizontal="center" vertical="center" wrapText="1"/>
    </xf>
    <xf numFmtId="0" fontId="1" fillId="0" borderId="6" xfId="2" applyNumberFormat="1" applyFont="1" applyBorder="1" applyAlignment="1" applyProtection="1">
      <alignment horizontal="center" vertical="center" wrapText="1"/>
    </xf>
    <xf numFmtId="165" fontId="4" fillId="6" borderId="8" xfId="0" applyNumberFormat="1" applyFont="1" applyFill="1" applyBorder="1" applyAlignment="1" applyProtection="1">
      <alignment horizontal="center" vertical="center" wrapText="1"/>
    </xf>
    <xf numFmtId="165" fontId="4" fillId="6" borderId="1" xfId="0" applyNumberFormat="1" applyFont="1" applyFill="1" applyBorder="1" applyAlignment="1" applyProtection="1">
      <alignment horizontal="center" vertical="center" wrapText="1"/>
    </xf>
    <xf numFmtId="165" fontId="4" fillId="6" borderId="10" xfId="0" applyNumberFormat="1" applyFont="1" applyFill="1" applyBorder="1" applyAlignment="1" applyProtection="1">
      <alignment horizontal="center" vertical="center" wrapText="1"/>
    </xf>
    <xf numFmtId="0" fontId="16" fillId="6" borderId="32" xfId="0" applyFont="1" applyFill="1" applyBorder="1" applyAlignment="1" applyProtection="1">
      <alignment horizontal="center" vertical="center"/>
    </xf>
    <xf numFmtId="0" fontId="16" fillId="6" borderId="33" xfId="0" applyFont="1" applyFill="1" applyBorder="1" applyAlignment="1" applyProtection="1">
      <alignment horizontal="center" vertical="center"/>
    </xf>
    <xf numFmtId="0" fontId="16" fillId="6" borderId="36" xfId="0" applyFont="1" applyFill="1" applyBorder="1" applyAlignment="1" applyProtection="1">
      <alignment horizontal="center" vertical="center"/>
    </xf>
    <xf numFmtId="167" fontId="1" fillId="0" borderId="1" xfId="0" applyNumberFormat="1" applyFont="1" applyBorder="1" applyAlignment="1" applyProtection="1">
      <alignment horizontal="center" vertical="center" wrapText="1"/>
    </xf>
    <xf numFmtId="167" fontId="1" fillId="0" borderId="10" xfId="0" applyNumberFormat="1" applyFont="1" applyBorder="1" applyAlignment="1" applyProtection="1">
      <alignment horizontal="center" vertical="center" wrapText="1"/>
    </xf>
    <xf numFmtId="4" fontId="1" fillId="0" borderId="18" xfId="0" applyNumberFormat="1" applyFont="1" applyBorder="1" applyAlignment="1" applyProtection="1">
      <alignment horizontal="center" vertical="center" wrapText="1"/>
    </xf>
    <xf numFmtId="4" fontId="1" fillId="0" borderId="1" xfId="0" applyNumberFormat="1" applyFont="1" applyBorder="1" applyAlignment="1" applyProtection="1">
      <alignment horizontal="center" vertical="center" wrapText="1"/>
    </xf>
    <xf numFmtId="4" fontId="1" fillId="0" borderId="10" xfId="0" applyNumberFormat="1" applyFont="1" applyBorder="1" applyAlignment="1" applyProtection="1">
      <alignment horizontal="center" vertical="center" wrapText="1"/>
    </xf>
    <xf numFmtId="4" fontId="1" fillId="13" borderId="1" xfId="0" applyNumberFormat="1" applyFont="1" applyFill="1" applyBorder="1" applyAlignment="1" applyProtection="1">
      <alignment horizontal="center" vertical="center" wrapText="1"/>
    </xf>
    <xf numFmtId="4" fontId="1" fillId="13" borderId="10" xfId="0" applyNumberFormat="1" applyFont="1" applyFill="1" applyBorder="1" applyAlignment="1" applyProtection="1">
      <alignment horizontal="center" vertical="center" wrapText="1"/>
    </xf>
    <xf numFmtId="4" fontId="1" fillId="0" borderId="8" xfId="0" applyNumberFormat="1" applyFont="1" applyBorder="1" applyAlignment="1" applyProtection="1">
      <alignment horizontal="center" vertical="center" wrapText="1"/>
    </xf>
    <xf numFmtId="4" fontId="1" fillId="0" borderId="6" xfId="0" applyNumberFormat="1" applyFont="1" applyBorder="1" applyAlignment="1" applyProtection="1">
      <alignment horizontal="center" vertical="center" wrapText="1"/>
    </xf>
    <xf numFmtId="165" fontId="1" fillId="0" borderId="8" xfId="0" applyNumberFormat="1" applyFont="1" applyBorder="1" applyAlignment="1" applyProtection="1">
      <alignment horizontal="center" vertical="center" wrapText="1"/>
    </xf>
    <xf numFmtId="165" fontId="1" fillId="0" borderId="6" xfId="0" applyNumberFormat="1" applyFont="1" applyBorder="1" applyAlignment="1" applyProtection="1">
      <alignment horizontal="center" vertical="center" wrapText="1"/>
    </xf>
    <xf numFmtId="14" fontId="1" fillId="0" borderId="8" xfId="0" applyNumberFormat="1" applyFont="1" applyFill="1" applyBorder="1" applyAlignment="1" applyProtection="1">
      <alignment horizontal="center" vertical="center" wrapText="1"/>
    </xf>
    <xf numFmtId="14" fontId="1" fillId="0" borderId="6" xfId="0" applyNumberFormat="1" applyFont="1" applyFill="1" applyBorder="1" applyAlignment="1" applyProtection="1">
      <alignment horizontal="center" vertical="center" wrapText="1"/>
    </xf>
    <xf numFmtId="0" fontId="4" fillId="6" borderId="8" xfId="0" applyFont="1" applyFill="1" applyBorder="1" applyAlignment="1" applyProtection="1">
      <alignment horizontal="center" vertical="center" wrapText="1"/>
    </xf>
    <xf numFmtId="0" fontId="4" fillId="6" borderId="6" xfId="0" applyFont="1" applyFill="1" applyBorder="1" applyAlignment="1" applyProtection="1">
      <alignment horizontal="center" vertical="center" wrapText="1"/>
    </xf>
    <xf numFmtId="165" fontId="1" fillId="0" borderId="8" xfId="0" applyNumberFormat="1" applyFont="1" applyFill="1" applyBorder="1" applyAlignment="1" applyProtection="1">
      <alignment horizontal="center" vertical="center" wrapText="1"/>
    </xf>
    <xf numFmtId="165" fontId="1" fillId="0" borderId="6" xfId="0" applyNumberFormat="1"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5" fillId="0" borderId="8" xfId="0" applyFont="1" applyFill="1" applyBorder="1" applyAlignment="1" applyProtection="1">
      <alignment horizontal="center" vertical="center" wrapText="1"/>
    </xf>
    <xf numFmtId="0" fontId="15" fillId="0" borderId="6" xfId="0" applyFont="1" applyFill="1" applyBorder="1" applyAlignment="1" applyProtection="1">
      <alignment horizontal="center" vertical="center" wrapText="1"/>
    </xf>
    <xf numFmtId="9" fontId="1" fillId="0" borderId="8" xfId="0" applyNumberFormat="1" applyFont="1" applyFill="1" applyBorder="1" applyAlignment="1" applyProtection="1">
      <alignment horizontal="center" vertical="center" wrapText="1"/>
    </xf>
    <xf numFmtId="9" fontId="1" fillId="0" borderId="6" xfId="0" applyNumberFormat="1" applyFont="1" applyFill="1" applyBorder="1" applyAlignment="1" applyProtection="1">
      <alignment horizontal="center" vertical="center" wrapText="1"/>
    </xf>
    <xf numFmtId="0" fontId="18" fillId="15" borderId="26" xfId="0" applyFont="1" applyFill="1" applyBorder="1" applyAlignment="1" applyProtection="1">
      <alignment horizontal="center" vertical="center" wrapText="1"/>
    </xf>
    <xf numFmtId="0" fontId="18" fillId="15" borderId="27" xfId="0" applyFont="1" applyFill="1" applyBorder="1" applyAlignment="1" applyProtection="1">
      <alignment horizontal="center" vertical="center" wrapText="1"/>
    </xf>
    <xf numFmtId="0" fontId="18" fillId="15" borderId="28" xfId="0" applyFont="1" applyFill="1" applyBorder="1" applyAlignment="1" applyProtection="1">
      <alignment horizontal="center" vertical="center" wrapText="1"/>
    </xf>
    <xf numFmtId="0" fontId="16" fillId="3" borderId="15" xfId="0" applyFont="1" applyFill="1" applyBorder="1" applyAlignment="1" applyProtection="1">
      <alignment horizontal="center"/>
    </xf>
    <xf numFmtId="0" fontId="16" fillId="3" borderId="13" xfId="0" applyFont="1" applyFill="1" applyBorder="1" applyAlignment="1" applyProtection="1">
      <alignment horizontal="center"/>
    </xf>
    <xf numFmtId="0" fontId="16" fillId="3" borderId="14" xfId="0" applyFont="1" applyFill="1" applyBorder="1" applyAlignment="1" applyProtection="1">
      <alignment horizontal="center"/>
    </xf>
    <xf numFmtId="0" fontId="4" fillId="3" borderId="37" xfId="0" applyFont="1" applyFill="1" applyBorder="1" applyAlignment="1" applyProtection="1">
      <alignment horizontal="center" vertical="center" wrapText="1"/>
    </xf>
    <xf numFmtId="0" fontId="4" fillId="3" borderId="27"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26" fillId="15" borderId="9" xfId="0" applyFont="1" applyFill="1" applyBorder="1" applyAlignment="1" applyProtection="1">
      <alignment horizontal="center" vertical="center" wrapText="1"/>
    </xf>
    <xf numFmtId="0" fontId="26" fillId="15" borderId="7" xfId="0" applyFont="1" applyFill="1" applyBorder="1" applyAlignment="1" applyProtection="1">
      <alignment horizontal="center" vertical="center" wrapText="1"/>
    </xf>
    <xf numFmtId="0" fontId="26" fillId="15" borderId="19" xfId="0" applyFont="1" applyFill="1" applyBorder="1" applyAlignment="1" applyProtection="1">
      <alignment horizontal="center" vertical="center" wrapText="1"/>
    </xf>
    <xf numFmtId="0" fontId="4" fillId="15" borderId="8" xfId="0" applyFont="1" applyFill="1" applyBorder="1" applyAlignment="1" applyProtection="1">
      <alignment horizontal="center" vertical="center" wrapText="1"/>
    </xf>
    <xf numFmtId="0" fontId="4" fillId="15" borderId="1" xfId="0" applyFont="1" applyFill="1" applyBorder="1" applyAlignment="1" applyProtection="1">
      <alignment horizontal="center" vertical="center" wrapText="1"/>
    </xf>
    <xf numFmtId="0" fontId="4" fillId="15" borderId="10" xfId="0" applyFont="1" applyFill="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10" fontId="1" fillId="0" borderId="8" xfId="0" applyNumberFormat="1" applyFont="1" applyFill="1" applyBorder="1" applyAlignment="1" applyProtection="1">
      <alignment horizontal="center" vertical="center" wrapText="1"/>
    </xf>
    <xf numFmtId="10" fontId="1" fillId="0" borderId="6" xfId="0" applyNumberFormat="1" applyFont="1" applyFill="1" applyBorder="1" applyAlignment="1" applyProtection="1">
      <alignment horizontal="center" vertical="center" wrapText="1"/>
    </xf>
    <xf numFmtId="167" fontId="1" fillId="0" borderId="8" xfId="0" applyNumberFormat="1" applyFont="1" applyBorder="1" applyAlignment="1" applyProtection="1">
      <alignment horizontal="center" vertical="center" wrapText="1"/>
    </xf>
    <xf numFmtId="2" fontId="1" fillId="0" borderId="8" xfId="1" applyNumberFormat="1" applyFont="1" applyBorder="1" applyAlignment="1" applyProtection="1">
      <alignment horizontal="center" vertical="center" wrapText="1"/>
    </xf>
    <xf numFmtId="2" fontId="1" fillId="0" borderId="1" xfId="1" applyNumberFormat="1" applyFont="1" applyBorder="1" applyAlignment="1" applyProtection="1">
      <alignment horizontal="center" vertical="center" wrapText="1"/>
    </xf>
    <xf numFmtId="2" fontId="1" fillId="0" borderId="10" xfId="1" applyNumberFormat="1" applyFont="1" applyBorder="1" applyAlignment="1" applyProtection="1">
      <alignment horizontal="center" vertical="center" wrapText="1"/>
    </xf>
    <xf numFmtId="0" fontId="1" fillId="0" borderId="8" xfId="2" applyNumberFormat="1" applyFont="1" applyFill="1" applyBorder="1" applyAlignment="1" applyProtection="1">
      <alignment horizontal="center" vertical="center" wrapText="1"/>
    </xf>
    <xf numFmtId="0" fontId="1" fillId="0" borderId="6" xfId="2" applyNumberFormat="1" applyFont="1" applyFill="1" applyBorder="1" applyAlignment="1" applyProtection="1">
      <alignment horizontal="center" vertical="center" wrapText="1"/>
    </xf>
    <xf numFmtId="0" fontId="18" fillId="14" borderId="26" xfId="0" applyFont="1" applyFill="1" applyBorder="1" applyAlignment="1" applyProtection="1">
      <alignment horizontal="center" vertical="center" wrapText="1"/>
    </xf>
    <xf numFmtId="0" fontId="18" fillId="14" borderId="27" xfId="0" applyFont="1" applyFill="1" applyBorder="1" applyAlignment="1" applyProtection="1">
      <alignment horizontal="center" vertical="center" wrapText="1"/>
    </xf>
    <xf numFmtId="0" fontId="18" fillId="14" borderId="28" xfId="0" applyFont="1" applyFill="1" applyBorder="1" applyAlignment="1" applyProtection="1">
      <alignment horizontal="center" vertical="center" wrapText="1"/>
    </xf>
    <xf numFmtId="0" fontId="26" fillId="14" borderId="9" xfId="0" applyFont="1" applyFill="1" applyBorder="1" applyAlignment="1" applyProtection="1">
      <alignment horizontal="center" vertical="center" wrapText="1"/>
    </xf>
    <xf numFmtId="0" fontId="26" fillId="14" borderId="7" xfId="0" applyFont="1" applyFill="1" applyBorder="1" applyAlignment="1" applyProtection="1">
      <alignment horizontal="center" vertical="center" wrapText="1"/>
    </xf>
    <xf numFmtId="0" fontId="26" fillId="14" borderId="19" xfId="0" applyFont="1" applyFill="1" applyBorder="1" applyAlignment="1" applyProtection="1">
      <alignment horizontal="center" vertical="center" wrapText="1"/>
    </xf>
    <xf numFmtId="0" fontId="4" fillId="14" borderId="8" xfId="0" applyFont="1" applyFill="1" applyBorder="1" applyAlignment="1" applyProtection="1">
      <alignment horizontal="center" vertical="center" wrapText="1"/>
    </xf>
    <xf numFmtId="0" fontId="4" fillId="14" borderId="1" xfId="0" applyFont="1" applyFill="1" applyBorder="1" applyAlignment="1" applyProtection="1">
      <alignment horizontal="center" vertical="center" wrapText="1"/>
    </xf>
    <xf numFmtId="0" fontId="4" fillId="14" borderId="10" xfId="0" applyFont="1" applyFill="1" applyBorder="1" applyAlignment="1" applyProtection="1">
      <alignment horizontal="center" vertical="center" wrapText="1"/>
    </xf>
    <xf numFmtId="10" fontId="1" fillId="13" borderId="8" xfId="0" applyNumberFormat="1" applyFont="1" applyFill="1" applyBorder="1" applyAlignment="1" applyProtection="1">
      <alignment horizontal="center" vertical="center" wrapText="1"/>
    </xf>
    <xf numFmtId="10" fontId="1" fillId="13" borderId="6" xfId="0" applyNumberFormat="1" applyFont="1" applyFill="1" applyBorder="1" applyAlignment="1" applyProtection="1">
      <alignment horizontal="center" vertical="center" wrapText="1"/>
    </xf>
    <xf numFmtId="14" fontId="1" fillId="13" borderId="8" xfId="0" applyNumberFormat="1" applyFont="1" applyFill="1" applyBorder="1" applyAlignment="1" applyProtection="1">
      <alignment horizontal="center" vertical="center" wrapText="1"/>
    </xf>
    <xf numFmtId="14" fontId="1" fillId="13" borderId="6" xfId="0" applyNumberFormat="1" applyFont="1" applyFill="1" applyBorder="1" applyAlignment="1" applyProtection="1">
      <alignment horizontal="center" vertical="center" wrapText="1"/>
    </xf>
    <xf numFmtId="0" fontId="1" fillId="13" borderId="8" xfId="0" applyFont="1" applyFill="1" applyBorder="1" applyAlignment="1" applyProtection="1">
      <alignment horizontal="center" vertical="center" wrapText="1"/>
    </xf>
    <xf numFmtId="0" fontId="1" fillId="13" borderId="6" xfId="0" applyFont="1" applyFill="1" applyBorder="1" applyAlignment="1" applyProtection="1">
      <alignment horizontal="center" vertical="center" wrapText="1"/>
    </xf>
    <xf numFmtId="0" fontId="15" fillId="0" borderId="8" xfId="0" applyFont="1" applyBorder="1" applyAlignment="1" applyProtection="1">
      <alignment horizontal="center" vertical="center" wrapText="1"/>
    </xf>
    <xf numFmtId="0" fontId="15" fillId="0" borderId="6" xfId="0" applyFont="1" applyBorder="1" applyAlignment="1" applyProtection="1">
      <alignment horizontal="center" vertical="center" wrapText="1"/>
    </xf>
    <xf numFmtId="9" fontId="1" fillId="13" borderId="8" xfId="0" applyNumberFormat="1" applyFont="1" applyFill="1" applyBorder="1" applyAlignment="1" applyProtection="1">
      <alignment horizontal="center" vertical="center" wrapText="1"/>
    </xf>
    <xf numFmtId="9" fontId="1" fillId="13" borderId="6" xfId="0" applyNumberFormat="1"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14" fillId="12" borderId="27" xfId="0" applyFont="1" applyFill="1" applyBorder="1" applyAlignment="1" applyProtection="1">
      <alignment horizontal="center" vertical="center" wrapText="1"/>
    </xf>
    <xf numFmtId="0" fontId="14" fillId="12" borderId="28" xfId="0" applyFont="1" applyFill="1" applyBorder="1" applyAlignment="1" applyProtection="1">
      <alignment horizontal="center" vertical="center" wrapText="1"/>
    </xf>
    <xf numFmtId="0" fontId="4" fillId="12" borderId="9" xfId="0" applyFont="1" applyFill="1" applyBorder="1" applyAlignment="1" applyProtection="1">
      <alignment horizontal="center" vertical="center" wrapText="1"/>
    </xf>
    <xf numFmtId="0" fontId="4" fillId="12" borderId="7" xfId="0" applyFont="1" applyFill="1" applyBorder="1" applyAlignment="1" applyProtection="1">
      <alignment horizontal="center" vertical="center" wrapText="1"/>
    </xf>
    <xf numFmtId="0" fontId="4" fillId="12" borderId="19" xfId="0" applyFont="1" applyFill="1" applyBorder="1" applyAlignment="1" applyProtection="1">
      <alignment horizontal="center" vertical="center" wrapText="1"/>
    </xf>
    <xf numFmtId="0" fontId="4" fillId="12" borderId="8" xfId="0" applyFont="1" applyFill="1" applyBorder="1" applyAlignment="1" applyProtection="1">
      <alignment horizontal="center" vertical="center" wrapText="1"/>
    </xf>
    <xf numFmtId="0" fontId="4" fillId="12" borderId="1" xfId="0" applyFont="1" applyFill="1" applyBorder="1" applyAlignment="1" applyProtection="1">
      <alignment horizontal="center" vertical="center" wrapText="1"/>
    </xf>
    <xf numFmtId="0" fontId="4" fillId="12" borderId="10" xfId="0" applyFont="1" applyFill="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10" fontId="1" fillId="13" borderId="1" xfId="0" applyNumberFormat="1" applyFont="1" applyFill="1" applyBorder="1" applyAlignment="1" applyProtection="1">
      <alignment horizontal="center" vertical="center" wrapText="1"/>
    </xf>
    <xf numFmtId="10" fontId="1" fillId="13" borderId="10" xfId="0" applyNumberFormat="1" applyFont="1" applyFill="1" applyBorder="1" applyAlignment="1" applyProtection="1">
      <alignment horizontal="center" vertical="center" wrapText="1"/>
    </xf>
    <xf numFmtId="0" fontId="1" fillId="3" borderId="8" xfId="0" applyFont="1" applyFill="1" applyBorder="1" applyAlignment="1" applyProtection="1">
      <alignment horizontal="left" vertical="center" wrapText="1"/>
    </xf>
    <xf numFmtId="0" fontId="1" fillId="3" borderId="1" xfId="0" applyFont="1" applyFill="1" applyBorder="1" applyAlignment="1" applyProtection="1">
      <alignment horizontal="left" vertical="center" wrapText="1"/>
    </xf>
    <xf numFmtId="0" fontId="1" fillId="3" borderId="10" xfId="0" applyFont="1" applyFill="1" applyBorder="1" applyAlignment="1" applyProtection="1">
      <alignment horizontal="left" vertical="center" wrapText="1"/>
    </xf>
    <xf numFmtId="0" fontId="6" fillId="9" borderId="32" xfId="0" applyFont="1" applyFill="1" applyBorder="1" applyAlignment="1" applyProtection="1">
      <alignment horizontal="center" vertical="center"/>
    </xf>
    <xf numFmtId="0" fontId="6" fillId="9" borderId="33" xfId="0" applyFont="1" applyFill="1" applyBorder="1" applyAlignment="1" applyProtection="1">
      <alignment horizontal="center" vertical="center"/>
    </xf>
    <xf numFmtId="0" fontId="6" fillId="9" borderId="36" xfId="0" applyFont="1" applyFill="1" applyBorder="1" applyAlignment="1" applyProtection="1">
      <alignment horizontal="center" vertical="center"/>
    </xf>
    <xf numFmtId="165" fontId="4" fillId="16" borderId="8" xfId="0" applyNumberFormat="1" applyFont="1" applyFill="1" applyBorder="1" applyAlignment="1" applyProtection="1">
      <alignment horizontal="center" vertical="center" wrapText="1"/>
    </xf>
    <xf numFmtId="165" fontId="4" fillId="16" borderId="1" xfId="0" applyNumberFormat="1" applyFont="1" applyFill="1" applyBorder="1" applyAlignment="1" applyProtection="1">
      <alignment horizontal="center" vertical="center" wrapText="1"/>
    </xf>
    <xf numFmtId="165" fontId="4" fillId="16" borderId="10" xfId="0" applyNumberFormat="1" applyFont="1" applyFill="1" applyBorder="1" applyAlignment="1" applyProtection="1">
      <alignment horizontal="center" vertical="center" wrapText="1"/>
    </xf>
    <xf numFmtId="4" fontId="1" fillId="0" borderId="18" xfId="0" applyNumberFormat="1" applyFont="1" applyFill="1" applyBorder="1" applyAlignment="1" applyProtection="1">
      <alignment horizontal="center" vertical="center" wrapText="1"/>
    </xf>
    <xf numFmtId="4" fontId="1" fillId="0" borderId="1" xfId="0" applyNumberFormat="1" applyFont="1" applyFill="1" applyBorder="1" applyAlignment="1" applyProtection="1">
      <alignment horizontal="center" vertical="center" wrapText="1"/>
    </xf>
    <xf numFmtId="4" fontId="1" fillId="0" borderId="10" xfId="0" applyNumberFormat="1" applyFont="1" applyFill="1" applyBorder="1" applyAlignment="1" applyProtection="1">
      <alignment horizontal="center" vertical="center" wrapText="1"/>
    </xf>
    <xf numFmtId="14" fontId="1" fillId="0" borderId="8" xfId="0" applyNumberFormat="1" applyFont="1" applyBorder="1" applyAlignment="1" applyProtection="1">
      <alignment horizontal="center" vertical="center" wrapText="1"/>
    </xf>
    <xf numFmtId="14" fontId="1" fillId="0" borderId="6" xfId="0" applyNumberFormat="1" applyFont="1"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6" xfId="0" applyBorder="1" applyAlignment="1" applyProtection="1">
      <alignment horizontal="center" vertical="center" wrapText="1"/>
    </xf>
    <xf numFmtId="9" fontId="1" fillId="0" borderId="8" xfId="0" applyNumberFormat="1" applyFont="1" applyBorder="1" applyAlignment="1" applyProtection="1">
      <alignment horizontal="center" vertical="center" wrapText="1"/>
    </xf>
    <xf numFmtId="9" fontId="1" fillId="0" borderId="6" xfId="0" applyNumberFormat="1" applyFont="1" applyBorder="1" applyAlignment="1" applyProtection="1">
      <alignment horizontal="center" vertical="center" wrapText="1"/>
    </xf>
    <xf numFmtId="0" fontId="14" fillId="10" borderId="26" xfId="0" applyFont="1" applyFill="1" applyBorder="1" applyAlignment="1" applyProtection="1">
      <alignment horizontal="center" vertical="center" wrapText="1"/>
    </xf>
    <xf numFmtId="0" fontId="14" fillId="10" borderId="27" xfId="0" applyFont="1" applyFill="1" applyBorder="1" applyAlignment="1" applyProtection="1">
      <alignment horizontal="center" vertical="center" wrapText="1"/>
    </xf>
    <xf numFmtId="0" fontId="14" fillId="10" borderId="28" xfId="0" applyFont="1" applyFill="1" applyBorder="1" applyAlignment="1" applyProtection="1">
      <alignment horizontal="center" vertical="center" wrapText="1"/>
    </xf>
    <xf numFmtId="0" fontId="4" fillId="3" borderId="11" xfId="0" applyFont="1" applyFill="1" applyBorder="1" applyAlignment="1" applyProtection="1">
      <alignment horizontal="center" vertical="center" wrapText="1"/>
    </xf>
    <xf numFmtId="0" fontId="4" fillId="3" borderId="12" xfId="0" applyFont="1" applyFill="1" applyBorder="1" applyAlignment="1" applyProtection="1">
      <alignment horizontal="center" vertical="center" wrapText="1"/>
    </xf>
    <xf numFmtId="0" fontId="4" fillId="3" borderId="16" xfId="0" applyFont="1" applyFill="1" applyBorder="1" applyAlignment="1" applyProtection="1">
      <alignment horizontal="center" vertical="center" wrapText="1"/>
    </xf>
    <xf numFmtId="0" fontId="4" fillId="10" borderId="9" xfId="0" applyFont="1" applyFill="1" applyBorder="1" applyAlignment="1" applyProtection="1">
      <alignment horizontal="center" vertical="center" wrapText="1"/>
    </xf>
    <xf numFmtId="0" fontId="4" fillId="10" borderId="7" xfId="0" applyFont="1" applyFill="1" applyBorder="1" applyAlignment="1" applyProtection="1">
      <alignment horizontal="center" vertical="center" wrapText="1"/>
    </xf>
    <xf numFmtId="0" fontId="4" fillId="10" borderId="19" xfId="0" applyFont="1" applyFill="1" applyBorder="1" applyAlignment="1" applyProtection="1">
      <alignment horizontal="center" vertical="center" wrapText="1"/>
    </xf>
    <xf numFmtId="0" fontId="4" fillId="10" borderId="8" xfId="0" applyFont="1" applyFill="1" applyBorder="1" applyAlignment="1" applyProtection="1">
      <alignment horizontal="center" vertical="center" wrapText="1"/>
    </xf>
    <xf numFmtId="0" fontId="4" fillId="10" borderId="1" xfId="0" applyFont="1" applyFill="1" applyBorder="1" applyAlignment="1" applyProtection="1">
      <alignment horizontal="center" vertical="center" wrapText="1"/>
    </xf>
    <xf numFmtId="0" fontId="4" fillId="10" borderId="10" xfId="0" applyFont="1" applyFill="1" applyBorder="1" applyAlignment="1" applyProtection="1">
      <alignment horizontal="center" vertical="center" wrapText="1"/>
    </xf>
    <xf numFmtId="10" fontId="1" fillId="0" borderId="8" xfId="0" applyNumberFormat="1" applyFont="1" applyBorder="1" applyAlignment="1" applyProtection="1">
      <alignment horizontal="center" vertical="center" wrapText="1"/>
    </xf>
    <xf numFmtId="10" fontId="1" fillId="0" borderId="6" xfId="0" applyNumberFormat="1" applyFont="1" applyBorder="1" applyAlignment="1" applyProtection="1">
      <alignment horizontal="center" vertical="center" wrapText="1"/>
    </xf>
    <xf numFmtId="0" fontId="1" fillId="0" borderId="16" xfId="2" applyNumberFormat="1" applyFont="1" applyBorder="1" applyAlignment="1" applyProtection="1">
      <alignment horizontal="center" vertical="center" wrapText="1"/>
    </xf>
    <xf numFmtId="0" fontId="1" fillId="0" borderId="49" xfId="2" applyNumberFormat="1" applyFont="1" applyBorder="1" applyAlignment="1" applyProtection="1">
      <alignment horizontal="center" vertical="center" wrapText="1"/>
    </xf>
    <xf numFmtId="0" fontId="1" fillId="0" borderId="8"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 fillId="0" borderId="10" xfId="0" applyFont="1" applyFill="1" applyBorder="1" applyAlignment="1" applyProtection="1">
      <alignment horizontal="left" vertical="center" wrapText="1"/>
    </xf>
    <xf numFmtId="0" fontId="16" fillId="9" borderId="32" xfId="0" applyFont="1" applyFill="1" applyBorder="1" applyAlignment="1" applyProtection="1">
      <alignment horizontal="center" vertical="center" wrapText="1"/>
    </xf>
    <xf numFmtId="0" fontId="16" fillId="9" borderId="33" xfId="0" applyFont="1" applyFill="1" applyBorder="1" applyAlignment="1" applyProtection="1">
      <alignment horizontal="center" vertical="center" wrapText="1"/>
    </xf>
    <xf numFmtId="0" fontId="16" fillId="9" borderId="36" xfId="0" applyFont="1" applyFill="1" applyBorder="1" applyAlignment="1" applyProtection="1">
      <alignment horizontal="center" vertical="center" wrapText="1"/>
    </xf>
    <xf numFmtId="0" fontId="16" fillId="16" borderId="8" xfId="0" applyFont="1" applyFill="1" applyBorder="1" applyAlignment="1" applyProtection="1">
      <alignment horizontal="center" vertical="center"/>
    </xf>
    <xf numFmtId="0" fontId="16" fillId="16" borderId="1" xfId="0" applyFont="1" applyFill="1" applyBorder="1" applyAlignment="1" applyProtection="1">
      <alignment horizontal="center" vertical="center"/>
    </xf>
    <xf numFmtId="0" fontId="16" fillId="16" borderId="10" xfId="0" applyFont="1" applyFill="1" applyBorder="1" applyAlignment="1" applyProtection="1">
      <alignment horizontal="center" vertical="center"/>
    </xf>
    <xf numFmtId="2" fontId="15" fillId="0" borderId="18" xfId="0" applyNumberFormat="1" applyFont="1" applyFill="1" applyBorder="1" applyAlignment="1" applyProtection="1">
      <alignment horizontal="center" vertical="center"/>
    </xf>
    <xf numFmtId="2" fontId="15" fillId="0" borderId="1" xfId="0" applyNumberFormat="1" applyFont="1" applyFill="1" applyBorder="1" applyAlignment="1" applyProtection="1">
      <alignment horizontal="center" vertical="center"/>
    </xf>
    <xf numFmtId="2" fontId="15" fillId="0" borderId="10" xfId="0" applyNumberFormat="1" applyFont="1" applyFill="1" applyBorder="1" applyAlignment="1" applyProtection="1">
      <alignment horizontal="center" vertical="center"/>
    </xf>
    <xf numFmtId="0" fontId="14" fillId="11" borderId="26" xfId="0" applyFont="1" applyFill="1" applyBorder="1" applyAlignment="1" applyProtection="1">
      <alignment horizontal="center" vertical="center" wrapText="1"/>
    </xf>
    <xf numFmtId="0" fontId="14" fillId="11" borderId="27" xfId="0" applyFont="1" applyFill="1" applyBorder="1" applyAlignment="1" applyProtection="1">
      <alignment horizontal="center" vertical="center" wrapText="1"/>
    </xf>
    <xf numFmtId="0" fontId="14" fillId="11" borderId="28" xfId="0" applyFont="1" applyFill="1" applyBorder="1" applyAlignment="1" applyProtection="1">
      <alignment horizontal="center" vertical="center" wrapText="1"/>
    </xf>
    <xf numFmtId="0" fontId="4" fillId="11" borderId="9" xfId="0" applyFont="1" applyFill="1" applyBorder="1" applyAlignment="1" applyProtection="1">
      <alignment horizontal="center" vertical="center" wrapText="1"/>
    </xf>
    <xf numFmtId="0" fontId="4" fillId="11" borderId="7" xfId="0" applyFont="1" applyFill="1" applyBorder="1" applyAlignment="1" applyProtection="1">
      <alignment horizontal="center" vertical="center" wrapText="1"/>
    </xf>
    <xf numFmtId="0" fontId="4" fillId="11" borderId="19" xfId="0" applyFont="1" applyFill="1" applyBorder="1" applyAlignment="1" applyProtection="1">
      <alignment horizontal="center" vertical="center" wrapText="1"/>
    </xf>
    <xf numFmtId="0" fontId="4" fillId="11" borderId="8" xfId="0" applyFont="1" applyFill="1" applyBorder="1" applyAlignment="1" applyProtection="1">
      <alignment horizontal="center" vertical="center" wrapText="1"/>
    </xf>
    <xf numFmtId="0" fontId="4" fillId="11" borderId="1" xfId="0" applyFont="1" applyFill="1" applyBorder="1" applyAlignment="1" applyProtection="1">
      <alignment horizontal="center" vertical="center" wrapText="1"/>
    </xf>
    <xf numFmtId="0" fontId="4" fillId="11" borderId="10" xfId="0" applyFont="1" applyFill="1" applyBorder="1" applyAlignment="1" applyProtection="1">
      <alignment horizontal="center" vertical="center" wrapText="1"/>
    </xf>
    <xf numFmtId="0" fontId="20" fillId="15" borderId="56" xfId="0" applyFont="1" applyFill="1" applyBorder="1" applyAlignment="1">
      <alignment horizontal="center" vertical="center" wrapText="1"/>
    </xf>
    <xf numFmtId="0" fontId="20" fillId="15" borderId="57" xfId="0" applyFont="1" applyFill="1" applyBorder="1" applyAlignment="1">
      <alignment horizontal="center" vertical="center" wrapText="1"/>
    </xf>
    <xf numFmtId="0" fontId="20" fillId="15" borderId="45" xfId="0" applyFont="1" applyFill="1" applyBorder="1" applyAlignment="1">
      <alignment horizontal="center" vertical="center" wrapText="1"/>
    </xf>
    <xf numFmtId="0" fontId="23" fillId="15" borderId="23" xfId="0" applyFont="1" applyFill="1" applyBorder="1" applyAlignment="1">
      <alignment horizontal="center" vertical="center" wrapText="1"/>
    </xf>
    <xf numFmtId="0" fontId="23" fillId="15" borderId="2" xfId="0" applyFont="1" applyFill="1" applyBorder="1" applyAlignment="1">
      <alignment horizontal="center" vertical="center" wrapText="1"/>
    </xf>
    <xf numFmtId="0" fontId="21" fillId="15" borderId="41" xfId="0" applyFont="1" applyFill="1" applyBorder="1" applyAlignment="1">
      <alignment horizontal="center" vertical="center" wrapText="1"/>
    </xf>
    <xf numFmtId="0" fontId="21" fillId="15" borderId="58" xfId="0" applyFont="1" applyFill="1" applyBorder="1" applyAlignment="1">
      <alignment horizontal="center" vertical="center" wrapText="1"/>
    </xf>
    <xf numFmtId="0" fontId="21" fillId="15" borderId="59" xfId="0" applyFont="1" applyFill="1" applyBorder="1" applyAlignment="1">
      <alignment horizontal="center" vertical="center" wrapText="1"/>
    </xf>
    <xf numFmtId="0" fontId="19" fillId="15" borderId="46" xfId="0" applyFont="1" applyFill="1" applyBorder="1" applyAlignment="1">
      <alignment horizontal="center" vertical="center" wrapText="1"/>
    </xf>
    <xf numFmtId="0" fontId="19" fillId="15" borderId="7" xfId="0" applyFont="1" applyFill="1" applyBorder="1" applyAlignment="1">
      <alignment horizontal="center" vertical="center" wrapText="1"/>
    </xf>
    <xf numFmtId="0" fontId="19" fillId="15" borderId="31" xfId="0" applyFont="1" applyFill="1" applyBorder="1" applyAlignment="1">
      <alignment horizontal="center" vertical="center" wrapText="1"/>
    </xf>
    <xf numFmtId="0" fontId="22" fillId="15" borderId="18"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22" fillId="15" borderId="6" xfId="0" applyFont="1" applyFill="1" applyBorder="1" applyAlignment="1">
      <alignment horizontal="center" vertical="center" wrapText="1"/>
    </xf>
    <xf numFmtId="0" fontId="21" fillId="15" borderId="60" xfId="0" applyFont="1" applyFill="1" applyBorder="1" applyAlignment="1">
      <alignment horizontal="center" vertical="center" wrapText="1"/>
    </xf>
    <xf numFmtId="0" fontId="20" fillId="14" borderId="56" xfId="0" applyFont="1" applyFill="1" applyBorder="1" applyAlignment="1">
      <alignment horizontal="center" vertical="center" wrapText="1"/>
    </xf>
    <xf numFmtId="0" fontId="20" fillId="14" borderId="57" xfId="0" applyFont="1" applyFill="1" applyBorder="1" applyAlignment="1">
      <alignment horizontal="center" vertical="center" wrapText="1"/>
    </xf>
    <xf numFmtId="0" fontId="20" fillId="14" borderId="45" xfId="0" applyFont="1" applyFill="1" applyBorder="1" applyAlignment="1">
      <alignment horizontal="center" vertical="center" wrapText="1"/>
    </xf>
    <xf numFmtId="0" fontId="23" fillId="14" borderId="23" xfId="0" applyFont="1" applyFill="1" applyBorder="1" applyAlignment="1">
      <alignment horizontal="center" vertical="center" wrapText="1"/>
    </xf>
    <xf numFmtId="0" fontId="23" fillId="14" borderId="2" xfId="0" applyFont="1" applyFill="1" applyBorder="1" applyAlignment="1">
      <alignment horizontal="center" vertical="center" wrapText="1"/>
    </xf>
    <xf numFmtId="0" fontId="21" fillId="14" borderId="41" xfId="0" applyFont="1" applyFill="1" applyBorder="1" applyAlignment="1">
      <alignment horizontal="center" vertical="center" wrapText="1"/>
    </xf>
    <xf numFmtId="0" fontId="21" fillId="14" borderId="58" xfId="0" applyFont="1" applyFill="1" applyBorder="1" applyAlignment="1">
      <alignment horizontal="center" vertical="center" wrapText="1"/>
    </xf>
    <xf numFmtId="0" fontId="21" fillId="14" borderId="59" xfId="0" applyFont="1" applyFill="1" applyBorder="1" applyAlignment="1">
      <alignment horizontal="center" vertical="center" wrapText="1"/>
    </xf>
    <xf numFmtId="0" fontId="22" fillId="14" borderId="46" xfId="0" applyFont="1" applyFill="1" applyBorder="1" applyAlignment="1">
      <alignment horizontal="center" vertical="center" wrapText="1"/>
    </xf>
    <xf numFmtId="0" fontId="22" fillId="14" borderId="7" xfId="0" applyFont="1" applyFill="1" applyBorder="1" applyAlignment="1">
      <alignment horizontal="center" vertical="center" wrapText="1"/>
    </xf>
    <xf numFmtId="0" fontId="22" fillId="14" borderId="31" xfId="0" applyFont="1" applyFill="1" applyBorder="1" applyAlignment="1">
      <alignment horizontal="center" vertical="center" wrapText="1"/>
    </xf>
    <xf numFmtId="0" fontId="22" fillId="14" borderId="18" xfId="0" applyFont="1" applyFill="1" applyBorder="1" applyAlignment="1">
      <alignment horizontal="center" vertical="center" wrapText="1"/>
    </xf>
    <xf numFmtId="0" fontId="22" fillId="14" borderId="1" xfId="0" applyFont="1" applyFill="1" applyBorder="1" applyAlignment="1">
      <alignment horizontal="center" vertical="center" wrapText="1"/>
    </xf>
    <xf numFmtId="0" fontId="22" fillId="14" borderId="6" xfId="0" applyFont="1" applyFill="1" applyBorder="1" applyAlignment="1">
      <alignment horizontal="center" vertical="center" wrapText="1"/>
    </xf>
    <xf numFmtId="0" fontId="8" fillId="12" borderId="56" xfId="0" applyFont="1" applyFill="1" applyBorder="1" applyAlignment="1">
      <alignment horizontal="center" vertical="center" wrapText="1"/>
    </xf>
    <xf numFmtId="0" fontId="8" fillId="12" borderId="57" xfId="0" applyFont="1" applyFill="1" applyBorder="1" applyAlignment="1">
      <alignment horizontal="center" vertical="center" wrapText="1"/>
    </xf>
    <xf numFmtId="0" fontId="8" fillId="12" borderId="45" xfId="0" applyFont="1" applyFill="1" applyBorder="1" applyAlignment="1">
      <alignment horizontal="center" vertical="center" wrapText="1"/>
    </xf>
    <xf numFmtId="0" fontId="3" fillId="12" borderId="23"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10" fillId="12" borderId="41" xfId="0" applyFont="1" applyFill="1" applyBorder="1" applyAlignment="1">
      <alignment horizontal="center" vertical="center" wrapText="1"/>
    </xf>
    <xf numFmtId="0" fontId="10" fillId="12" borderId="58" xfId="0" applyFont="1" applyFill="1" applyBorder="1" applyAlignment="1">
      <alignment horizontal="center" vertical="center" wrapText="1"/>
    </xf>
    <xf numFmtId="0" fontId="10" fillId="12" borderId="59" xfId="0" applyFont="1" applyFill="1" applyBorder="1" applyAlignment="1">
      <alignment horizontal="center" vertical="center" wrapText="1"/>
    </xf>
    <xf numFmtId="0" fontId="9" fillId="12" borderId="46" xfId="0" applyFont="1" applyFill="1" applyBorder="1" applyAlignment="1">
      <alignment horizontal="center" vertical="center" wrapText="1"/>
    </xf>
    <xf numFmtId="0" fontId="9" fillId="12" borderId="7" xfId="0" applyFont="1" applyFill="1" applyBorder="1" applyAlignment="1">
      <alignment horizontal="center" vertical="center" wrapText="1"/>
    </xf>
    <xf numFmtId="0" fontId="9" fillId="12" borderId="31" xfId="0" applyFont="1" applyFill="1" applyBorder="1" applyAlignment="1">
      <alignment horizontal="center" vertical="center" wrapText="1"/>
    </xf>
    <xf numFmtId="0" fontId="9" fillId="12" borderId="18"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9" fillId="12" borderId="6" xfId="0" applyFont="1" applyFill="1" applyBorder="1" applyAlignment="1">
      <alignment horizontal="center" vertical="center" wrapText="1"/>
    </xf>
    <xf numFmtId="0" fontId="8" fillId="10" borderId="56" xfId="0" applyFont="1" applyFill="1" applyBorder="1" applyAlignment="1">
      <alignment horizontal="center" vertical="center" wrapText="1"/>
    </xf>
    <xf numFmtId="0" fontId="8" fillId="10" borderId="57" xfId="0" applyFont="1" applyFill="1" applyBorder="1" applyAlignment="1">
      <alignment horizontal="center" vertical="center" wrapText="1"/>
    </xf>
    <xf numFmtId="0" fontId="8" fillId="10" borderId="45"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10" fillId="10" borderId="41" xfId="0" applyFont="1" applyFill="1" applyBorder="1" applyAlignment="1">
      <alignment horizontal="center" vertical="center" wrapText="1"/>
    </xf>
    <xf numFmtId="0" fontId="10" fillId="10" borderId="58" xfId="0" applyFont="1" applyFill="1" applyBorder="1" applyAlignment="1">
      <alignment horizontal="center" vertical="center" wrapText="1"/>
    </xf>
    <xf numFmtId="0" fontId="10" fillId="10" borderId="59" xfId="0" applyFont="1" applyFill="1" applyBorder="1" applyAlignment="1">
      <alignment horizontal="center" vertical="center" wrapText="1"/>
    </xf>
    <xf numFmtId="0" fontId="27" fillId="10" borderId="46" xfId="0" applyFont="1" applyFill="1" applyBorder="1" applyAlignment="1">
      <alignment horizontal="center" vertical="center" wrapText="1"/>
    </xf>
    <xf numFmtId="0" fontId="27" fillId="10" borderId="7"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18"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27" fillId="10" borderId="6"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58" xfId="0" applyFont="1" applyFill="1" applyBorder="1" applyAlignment="1">
      <alignment horizontal="center" vertical="center" wrapText="1"/>
    </xf>
    <xf numFmtId="0" fontId="10" fillId="3" borderId="59" xfId="0" applyFont="1" applyFill="1" applyBorder="1" applyAlignment="1">
      <alignment horizontal="center" vertical="center" wrapText="1"/>
    </xf>
    <xf numFmtId="0" fontId="8" fillId="11" borderId="56" xfId="0" applyFont="1" applyFill="1" applyBorder="1" applyAlignment="1">
      <alignment horizontal="center" vertical="center" wrapText="1"/>
    </xf>
    <xf numFmtId="0" fontId="8" fillId="11" borderId="57" xfId="0" applyFont="1" applyFill="1" applyBorder="1" applyAlignment="1">
      <alignment horizontal="center" vertical="center" wrapText="1"/>
    </xf>
    <xf numFmtId="0" fontId="8" fillId="11" borderId="45" xfId="0" applyFont="1" applyFill="1" applyBorder="1" applyAlignment="1">
      <alignment horizontal="center" vertical="center" wrapText="1"/>
    </xf>
    <xf numFmtId="0" fontId="3" fillId="11" borderId="23"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10" fillId="11" borderId="41" xfId="0" applyFont="1" applyFill="1" applyBorder="1" applyAlignment="1">
      <alignment horizontal="center" vertical="center" wrapText="1"/>
    </xf>
    <xf numFmtId="0" fontId="10" fillId="11" borderId="58" xfId="0" applyFont="1" applyFill="1" applyBorder="1" applyAlignment="1">
      <alignment horizontal="center" vertical="center" wrapText="1"/>
    </xf>
    <xf numFmtId="0" fontId="10" fillId="11" borderId="59" xfId="0" applyFont="1" applyFill="1" applyBorder="1" applyAlignment="1">
      <alignment horizontal="center" vertical="center" wrapText="1"/>
    </xf>
    <xf numFmtId="0" fontId="27" fillId="11" borderId="46" xfId="0" applyFont="1" applyFill="1" applyBorder="1" applyAlignment="1">
      <alignment horizontal="center" vertical="center" wrapText="1"/>
    </xf>
    <xf numFmtId="0" fontId="27" fillId="11" borderId="7" xfId="0" applyFont="1" applyFill="1" applyBorder="1" applyAlignment="1">
      <alignment horizontal="center" vertical="center" wrapText="1"/>
    </xf>
    <xf numFmtId="0" fontId="27" fillId="11" borderId="31" xfId="0" applyFont="1" applyFill="1" applyBorder="1" applyAlignment="1">
      <alignment horizontal="center" vertical="center" wrapText="1"/>
    </xf>
    <xf numFmtId="0" fontId="27" fillId="11" borderId="18" xfId="0" applyFont="1" applyFill="1" applyBorder="1" applyAlignment="1">
      <alignment horizontal="center" vertical="center" wrapText="1"/>
    </xf>
    <xf numFmtId="0" fontId="27" fillId="11" borderId="1" xfId="0" applyFont="1" applyFill="1" applyBorder="1" applyAlignment="1">
      <alignment horizontal="center" vertical="center" wrapText="1"/>
    </xf>
    <xf numFmtId="0" fontId="27" fillId="11" borderId="6" xfId="0" applyFont="1" applyFill="1" applyBorder="1" applyAlignment="1">
      <alignment horizontal="center" vertical="center" wrapText="1"/>
    </xf>
  </cellXfs>
  <cellStyles count="4">
    <cellStyle name="Millares [0]" xfId="1" builtinId="6"/>
    <cellStyle name="Moneda" xfId="2" builtinId="4"/>
    <cellStyle name="Normal" xfId="0" builtinId="0"/>
    <cellStyle name="Porcentaje" xfId="3" builtinId="5"/>
  </cellStyles>
  <dxfs count="15">
    <dxf>
      <font>
        <color theme="0"/>
      </font>
      <fill>
        <patternFill>
          <bgColor rgb="FFFF0000"/>
        </patternFill>
      </fill>
    </dxf>
    <dxf>
      <font>
        <color rgb="FF9C0006"/>
      </font>
      <fill>
        <patternFill>
          <bgColor rgb="FFFFC7CE"/>
        </patternFill>
      </fill>
    </dxf>
    <dxf>
      <font>
        <color rgb="FF9C0006"/>
      </font>
      <fill>
        <patternFill>
          <bgColor rgb="FFFFC7CE"/>
        </patternFill>
      </fill>
    </dxf>
    <dxf>
      <font>
        <b/>
        <i val="0"/>
        <color rgb="FFFF0000"/>
      </font>
      <fill>
        <patternFill>
          <bgColor theme="4" tint="0.39994506668294322"/>
        </patternFill>
      </fill>
    </dxf>
    <dxf>
      <font>
        <color theme="0"/>
      </font>
      <fill>
        <patternFill>
          <bgColor rgb="FFFF0000"/>
        </patternFill>
      </fill>
    </dxf>
    <dxf>
      <font>
        <color rgb="FF9C0006"/>
      </font>
      <fill>
        <patternFill>
          <bgColor rgb="FFFFC7CE"/>
        </patternFill>
      </fill>
    </dxf>
    <dxf>
      <font>
        <b/>
        <i val="0"/>
        <color rgb="FFFF0000"/>
      </font>
      <fill>
        <patternFill>
          <bgColor theme="4" tint="0.39994506668294322"/>
        </patternFill>
      </fill>
    </dxf>
    <dxf>
      <font>
        <color theme="0"/>
      </font>
      <fill>
        <patternFill>
          <bgColor rgb="FFFF0000"/>
        </patternFill>
      </fill>
    </dxf>
    <dxf>
      <font>
        <color rgb="FF9C0006"/>
      </font>
      <fill>
        <patternFill>
          <bgColor rgb="FFFFC7CE"/>
        </patternFill>
      </fill>
    </dxf>
    <dxf>
      <font>
        <b/>
        <i val="0"/>
        <color rgb="FFFF0000"/>
      </font>
      <fill>
        <patternFill>
          <bgColor theme="4" tint="0.39994506668294322"/>
        </patternFill>
      </fill>
    </dxf>
    <dxf>
      <font>
        <color theme="0"/>
      </font>
      <fill>
        <patternFill>
          <bgColor rgb="FFFF0000"/>
        </patternFill>
      </fill>
    </dxf>
    <dxf>
      <font>
        <b/>
        <i val="0"/>
        <color rgb="FFFF0000"/>
      </font>
      <fill>
        <patternFill>
          <bgColor theme="4" tint="0.39994506668294322"/>
        </patternFill>
      </fill>
    </dxf>
    <dxf>
      <font>
        <color theme="0"/>
      </font>
      <fill>
        <patternFill>
          <bgColor rgb="FFFF0000"/>
        </patternFill>
      </fill>
    </dxf>
    <dxf>
      <font>
        <color rgb="FF9C0006"/>
      </font>
      <fill>
        <patternFill>
          <bgColor rgb="FFFFC7CE"/>
        </patternFill>
      </fill>
    </dxf>
    <dxf>
      <font>
        <b/>
        <i val="0"/>
        <color rgb="FFFF0000"/>
      </font>
      <fill>
        <patternFill>
          <bgColor theme="4" tint="0.39994506668294322"/>
        </patternFill>
      </fill>
    </dxf>
  </dxfs>
  <tableStyles count="0" defaultTableStyle="TableStyleMedium2" defaultPivotStyle="PivotStyleLight16"/>
  <colors>
    <mruColors>
      <color rgb="FFFF7C81"/>
      <color rgb="FFED7D31"/>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0"/>
  <sheetViews>
    <sheetView tabSelected="1" zoomScale="60" zoomScaleNormal="60" workbookViewId="0">
      <selection activeCell="I11" sqref="I11"/>
    </sheetView>
  </sheetViews>
  <sheetFormatPr baseColWidth="10" defaultRowHeight="15" x14ac:dyDescent="0.25"/>
  <cols>
    <col min="1" max="1" width="15.7109375" customWidth="1"/>
    <col min="2" max="2" width="20" customWidth="1"/>
    <col min="3" max="7" width="26.140625" customWidth="1"/>
    <col min="8" max="8" width="21.140625" customWidth="1"/>
    <col min="9" max="9" width="35.42578125" customWidth="1"/>
    <col min="10" max="10" width="22.85546875" customWidth="1"/>
    <col min="11" max="11" width="17" customWidth="1"/>
    <col min="12" max="12" width="24.42578125" customWidth="1"/>
    <col min="13" max="15" width="27.28515625" customWidth="1"/>
    <col min="16" max="18" width="25.28515625" customWidth="1"/>
    <col min="19" max="19" width="24.140625" customWidth="1"/>
    <col min="20" max="21" width="24" customWidth="1"/>
    <col min="22" max="22" width="29" customWidth="1"/>
    <col min="23" max="23" width="30.42578125" customWidth="1"/>
    <col min="24" max="25" width="27.42578125" customWidth="1"/>
    <col min="26" max="26" width="20" customWidth="1"/>
    <col min="27" max="27" width="11.42578125" customWidth="1"/>
    <col min="30" max="30" width="84.28515625" customWidth="1"/>
  </cols>
  <sheetData>
    <row r="1" spans="1:30" ht="15.75" thickBot="1" x14ac:dyDescent="0.3"/>
    <row r="2" spans="1:30" ht="36.75" thickBot="1" x14ac:dyDescent="0.6">
      <c r="A2" s="346" t="s">
        <v>97</v>
      </c>
      <c r="B2" s="347"/>
      <c r="C2" s="347"/>
      <c r="D2" s="347"/>
      <c r="E2" s="347"/>
      <c r="F2" s="347"/>
      <c r="G2" s="347"/>
      <c r="H2" s="347"/>
      <c r="I2" s="347"/>
      <c r="J2" s="347"/>
      <c r="K2" s="347"/>
      <c r="L2" s="347"/>
      <c r="M2" s="347"/>
      <c r="N2" s="347"/>
      <c r="O2" s="347"/>
      <c r="P2" s="347"/>
      <c r="Q2" s="347"/>
      <c r="R2" s="347"/>
      <c r="S2" s="347"/>
      <c r="T2" s="347"/>
      <c r="U2" s="347"/>
      <c r="V2" s="347"/>
      <c r="W2" s="347"/>
      <c r="X2" s="347"/>
      <c r="Y2" s="347"/>
      <c r="Z2" s="348"/>
    </row>
    <row r="3" spans="1:30" ht="30.95" customHeight="1" thickBot="1" x14ac:dyDescent="0.4">
      <c r="A3" s="349" t="s">
        <v>30</v>
      </c>
      <c r="B3" s="350"/>
      <c r="C3" s="350"/>
      <c r="D3" s="350"/>
      <c r="E3" s="350"/>
      <c r="F3" s="350"/>
      <c r="G3" s="350"/>
      <c r="H3" s="350"/>
      <c r="I3" s="350"/>
      <c r="J3" s="350"/>
      <c r="K3" s="350"/>
      <c r="L3" s="350"/>
      <c r="M3" s="350"/>
      <c r="N3" s="350"/>
      <c r="O3" s="350"/>
      <c r="P3" s="350"/>
      <c r="Q3" s="350"/>
      <c r="R3" s="350"/>
      <c r="S3" s="350"/>
      <c r="T3" s="350"/>
      <c r="U3" s="351"/>
      <c r="V3" s="352" t="s">
        <v>7</v>
      </c>
      <c r="W3" s="353"/>
      <c r="X3" s="354"/>
      <c r="Y3" s="74"/>
      <c r="Z3" s="75"/>
      <c r="AD3" s="186" t="s">
        <v>293</v>
      </c>
    </row>
    <row r="4" spans="1:30" ht="94.5" customHeight="1" thickBot="1" x14ac:dyDescent="0.3">
      <c r="A4" s="76" t="s">
        <v>189</v>
      </c>
      <c r="B4" s="77" t="s">
        <v>1</v>
      </c>
      <c r="C4" s="77" t="s">
        <v>2</v>
      </c>
      <c r="D4" s="77" t="s">
        <v>190</v>
      </c>
      <c r="E4" s="77" t="s">
        <v>10</v>
      </c>
      <c r="F4" s="77" t="s">
        <v>12</v>
      </c>
      <c r="G4" s="77" t="s">
        <v>3</v>
      </c>
      <c r="H4" s="78" t="s">
        <v>92</v>
      </c>
      <c r="I4" s="78" t="s">
        <v>93</v>
      </c>
      <c r="J4" s="78" t="s">
        <v>94</v>
      </c>
      <c r="K4" s="79" t="s">
        <v>191</v>
      </c>
      <c r="L4" s="79" t="s">
        <v>192</v>
      </c>
      <c r="M4" s="78" t="s">
        <v>95</v>
      </c>
      <c r="N4" s="80" t="s">
        <v>5</v>
      </c>
      <c r="O4" s="81" t="s">
        <v>6</v>
      </c>
      <c r="P4" s="81" t="s">
        <v>193</v>
      </c>
      <c r="Q4" s="81" t="s">
        <v>194</v>
      </c>
      <c r="R4" s="81" t="s">
        <v>195</v>
      </c>
      <c r="S4" s="82" t="s">
        <v>96</v>
      </c>
      <c r="T4" s="83" t="s">
        <v>196</v>
      </c>
      <c r="U4" s="83" t="s">
        <v>197</v>
      </c>
      <c r="V4" s="25" t="s">
        <v>23</v>
      </c>
      <c r="W4" s="25" t="s">
        <v>24</v>
      </c>
      <c r="X4" s="25" t="s">
        <v>25</v>
      </c>
      <c r="Y4" s="83" t="s">
        <v>198</v>
      </c>
      <c r="Z4" s="29" t="s">
        <v>199</v>
      </c>
      <c r="AD4" s="187" t="s">
        <v>294</v>
      </c>
    </row>
    <row r="5" spans="1:30" ht="152.25" customHeight="1" x14ac:dyDescent="0.25">
      <c r="A5" s="355">
        <v>1</v>
      </c>
      <c r="B5" s="292" t="s">
        <v>291</v>
      </c>
      <c r="C5" s="84" t="s">
        <v>31</v>
      </c>
      <c r="D5" s="85">
        <v>0.27</v>
      </c>
      <c r="E5" s="294">
        <v>10408728240</v>
      </c>
      <c r="F5" s="339">
        <f>E5/877803</f>
        <v>11857.704109008513</v>
      </c>
      <c r="G5" s="86">
        <v>1</v>
      </c>
      <c r="H5" s="8" t="s">
        <v>98</v>
      </c>
      <c r="I5" s="8" t="s">
        <v>200</v>
      </c>
      <c r="J5" s="8" t="s">
        <v>99</v>
      </c>
      <c r="K5" s="8" t="s">
        <v>103</v>
      </c>
      <c r="L5" s="24">
        <v>0.5</v>
      </c>
      <c r="M5" s="13">
        <v>10582820236</v>
      </c>
      <c r="N5" s="87">
        <v>42430</v>
      </c>
      <c r="O5" s="87">
        <v>43274</v>
      </c>
      <c r="P5" s="19">
        <f>M5*L5</f>
        <v>5291410118</v>
      </c>
      <c r="Q5" s="88">
        <f>P5*D5</f>
        <v>1428680731.8600001</v>
      </c>
      <c r="R5" s="89">
        <f>Q5/689454</f>
        <v>2072.1915194632275</v>
      </c>
      <c r="S5" s="10">
        <v>3678.31</v>
      </c>
      <c r="T5" s="342">
        <f>R5+R6</f>
        <v>3763.5180856931552</v>
      </c>
      <c r="U5" s="300" t="s">
        <v>42</v>
      </c>
      <c r="V5" s="26" t="s">
        <v>201</v>
      </c>
      <c r="W5" s="7" t="s">
        <v>202</v>
      </c>
      <c r="X5" s="28"/>
      <c r="Y5" s="359" t="s">
        <v>292</v>
      </c>
      <c r="Z5" s="361" t="s">
        <v>295</v>
      </c>
      <c r="AD5" s="185"/>
    </row>
    <row r="6" spans="1:30" ht="189" customHeight="1" thickBot="1" x14ac:dyDescent="0.3">
      <c r="A6" s="356"/>
      <c r="B6" s="337"/>
      <c r="C6" s="90" t="s">
        <v>204</v>
      </c>
      <c r="D6" s="91">
        <v>0.36499999999999999</v>
      </c>
      <c r="E6" s="338"/>
      <c r="F6" s="340"/>
      <c r="G6" s="86">
        <v>2</v>
      </c>
      <c r="H6" s="18" t="s">
        <v>100</v>
      </c>
      <c r="I6" s="18" t="s">
        <v>205</v>
      </c>
      <c r="J6" s="18" t="s">
        <v>101</v>
      </c>
      <c r="K6" s="18" t="s">
        <v>102</v>
      </c>
      <c r="L6" s="11">
        <v>0.5</v>
      </c>
      <c r="M6" s="12">
        <v>5251916521</v>
      </c>
      <c r="N6" s="92">
        <v>41018</v>
      </c>
      <c r="O6" s="92">
        <v>41266</v>
      </c>
      <c r="P6" s="20">
        <f>M6*L6</f>
        <v>2625958260.5</v>
      </c>
      <c r="Q6" s="20">
        <f>P6*D6</f>
        <v>958474765.08249998</v>
      </c>
      <c r="R6" s="93">
        <f>Q6/566700</f>
        <v>1691.3265662299277</v>
      </c>
      <c r="S6" s="14">
        <v>16070.32</v>
      </c>
      <c r="T6" s="343"/>
      <c r="U6" s="358"/>
      <c r="V6" s="94" t="s">
        <v>206</v>
      </c>
      <c r="W6" s="95" t="s">
        <v>206</v>
      </c>
      <c r="X6" s="95" t="s">
        <v>206</v>
      </c>
      <c r="Y6" s="360"/>
      <c r="Z6" s="362"/>
    </row>
    <row r="7" spans="1:30" ht="67.5" customHeight="1" thickBot="1" x14ac:dyDescent="0.3">
      <c r="A7" s="357"/>
      <c r="B7" s="293"/>
      <c r="C7" s="86" t="s">
        <v>32</v>
      </c>
      <c r="D7" s="91">
        <v>0.36499999999999999</v>
      </c>
      <c r="E7" s="295"/>
      <c r="F7" s="341"/>
      <c r="G7" s="86"/>
      <c r="H7" s="18"/>
      <c r="I7" s="18"/>
      <c r="J7" s="18"/>
      <c r="K7" s="18"/>
      <c r="L7" s="11"/>
      <c r="M7" s="12"/>
      <c r="N7" s="96"/>
      <c r="O7" s="96"/>
      <c r="P7" s="20"/>
      <c r="Q7" s="20"/>
      <c r="R7" s="20"/>
      <c r="S7" s="14"/>
      <c r="T7" s="97"/>
      <c r="U7" s="97"/>
      <c r="V7" s="98"/>
      <c r="W7" s="99"/>
      <c r="X7" s="99"/>
      <c r="Y7" s="100"/>
      <c r="Z7" s="101"/>
    </row>
    <row r="8" spans="1:30" ht="23.25" x14ac:dyDescent="0.25">
      <c r="A8" s="330" t="s">
        <v>207</v>
      </c>
      <c r="B8" s="331"/>
      <c r="C8" s="331"/>
      <c r="D8" s="331"/>
      <c r="E8" s="331"/>
      <c r="F8" s="331"/>
      <c r="G8" s="331"/>
      <c r="H8" s="331"/>
      <c r="I8" s="331"/>
      <c r="J8" s="331"/>
      <c r="K8" s="331"/>
      <c r="L8" s="331"/>
      <c r="M8" s="331"/>
      <c r="N8" s="331"/>
      <c r="O8" s="331"/>
      <c r="P8" s="331"/>
      <c r="Q8" s="331"/>
      <c r="R8" s="331"/>
      <c r="S8" s="331"/>
      <c r="T8" s="102"/>
      <c r="U8" s="102"/>
      <c r="V8" s="284" t="s">
        <v>7</v>
      </c>
      <c r="W8" s="285"/>
      <c r="X8" s="286"/>
      <c r="Y8" s="103"/>
      <c r="Z8" s="104"/>
    </row>
    <row r="9" spans="1:30" ht="24" thickBot="1" x14ac:dyDescent="0.3">
      <c r="A9" s="332"/>
      <c r="B9" s="333"/>
      <c r="C9" s="333"/>
      <c r="D9" s="333"/>
      <c r="E9" s="333"/>
      <c r="F9" s="333"/>
      <c r="G9" s="333"/>
      <c r="H9" s="333"/>
      <c r="I9" s="333"/>
      <c r="J9" s="333"/>
      <c r="K9" s="333"/>
      <c r="L9" s="333"/>
      <c r="M9" s="333"/>
      <c r="N9" s="333"/>
      <c r="O9" s="333"/>
      <c r="P9" s="333"/>
      <c r="Q9" s="333"/>
      <c r="R9" s="333"/>
      <c r="S9" s="333"/>
      <c r="T9" s="105"/>
      <c r="U9" s="105"/>
      <c r="V9" s="287"/>
      <c r="W9" s="288"/>
      <c r="X9" s="289"/>
      <c r="Y9" s="106"/>
      <c r="Z9" s="107"/>
    </row>
    <row r="10" spans="1:30" ht="94.5" customHeight="1" thickBot="1" x14ac:dyDescent="0.3">
      <c r="A10" s="108" t="s">
        <v>189</v>
      </c>
      <c r="B10" s="109" t="s">
        <v>1</v>
      </c>
      <c r="C10" s="109" t="s">
        <v>2</v>
      </c>
      <c r="D10" s="109" t="s">
        <v>190</v>
      </c>
      <c r="E10" s="109" t="s">
        <v>10</v>
      </c>
      <c r="F10" s="109" t="s">
        <v>12</v>
      </c>
      <c r="G10" s="109" t="s">
        <v>3</v>
      </c>
      <c r="H10" s="15" t="s">
        <v>92</v>
      </c>
      <c r="I10" s="15" t="s">
        <v>93</v>
      </c>
      <c r="J10" s="15" t="s">
        <v>94</v>
      </c>
      <c r="K10" s="110" t="s">
        <v>191</v>
      </c>
      <c r="L10" s="110" t="s">
        <v>192</v>
      </c>
      <c r="M10" s="15" t="s">
        <v>95</v>
      </c>
      <c r="N10" s="111" t="s">
        <v>5</v>
      </c>
      <c r="O10" s="23" t="s">
        <v>6</v>
      </c>
      <c r="P10" s="23" t="s">
        <v>193</v>
      </c>
      <c r="Q10" s="23" t="s">
        <v>194</v>
      </c>
      <c r="R10" s="81" t="s">
        <v>195</v>
      </c>
      <c r="S10" s="21" t="s">
        <v>96</v>
      </c>
      <c r="T10" s="22" t="s">
        <v>208</v>
      </c>
      <c r="U10" s="22" t="s">
        <v>209</v>
      </c>
      <c r="V10" s="25" t="s">
        <v>23</v>
      </c>
      <c r="W10" s="25" t="s">
        <v>24</v>
      </c>
      <c r="X10" s="25" t="s">
        <v>25</v>
      </c>
      <c r="Y10" s="83" t="s">
        <v>198</v>
      </c>
      <c r="Z10" s="29" t="s">
        <v>199</v>
      </c>
    </row>
    <row r="11" spans="1:30" ht="165" customHeight="1" x14ac:dyDescent="0.25">
      <c r="A11" s="334">
        <v>2</v>
      </c>
      <c r="B11" s="292" t="s">
        <v>207</v>
      </c>
      <c r="C11" s="112" t="s">
        <v>210</v>
      </c>
      <c r="D11" s="113">
        <v>0.4</v>
      </c>
      <c r="E11" s="294">
        <v>10408728240</v>
      </c>
      <c r="F11" s="339">
        <f>E11/877803</f>
        <v>11857.704109008513</v>
      </c>
      <c r="G11" s="114">
        <v>1</v>
      </c>
      <c r="H11" s="115">
        <v>2100943</v>
      </c>
      <c r="I11" s="8" t="s">
        <v>211</v>
      </c>
      <c r="J11" s="9" t="s">
        <v>212</v>
      </c>
      <c r="K11" s="8" t="s">
        <v>213</v>
      </c>
      <c r="L11" s="116">
        <v>0.9</v>
      </c>
      <c r="M11" s="117">
        <v>7437675292</v>
      </c>
      <c r="N11" s="118">
        <v>40280</v>
      </c>
      <c r="O11" s="118">
        <v>40656</v>
      </c>
      <c r="P11" s="13">
        <f>M11*L11</f>
        <v>6693907762.8000002</v>
      </c>
      <c r="Q11" s="19">
        <f>P11*D11</f>
        <v>2677563105.1200004</v>
      </c>
      <c r="R11" s="19">
        <f>Q11/515000</f>
        <v>5199.1516604271856</v>
      </c>
      <c r="S11" s="10">
        <v>5946</v>
      </c>
      <c r="T11" s="342">
        <f>R11+R12</f>
        <v>13873.483244157555</v>
      </c>
      <c r="U11" s="326" t="s">
        <v>41</v>
      </c>
      <c r="V11" s="26">
        <v>11</v>
      </c>
      <c r="W11" s="7">
        <v>11</v>
      </c>
      <c r="X11" s="28">
        <v>11</v>
      </c>
      <c r="Y11" s="28"/>
      <c r="Z11" s="312" t="s">
        <v>62</v>
      </c>
    </row>
    <row r="12" spans="1:30" ht="249" customHeight="1" x14ac:dyDescent="0.25">
      <c r="A12" s="335"/>
      <c r="B12" s="337"/>
      <c r="C12" s="119" t="s">
        <v>214</v>
      </c>
      <c r="D12" s="120">
        <v>0.4</v>
      </c>
      <c r="E12" s="338"/>
      <c r="F12" s="340"/>
      <c r="G12" s="121">
        <v>2</v>
      </c>
      <c r="H12" s="119" t="s">
        <v>215</v>
      </c>
      <c r="I12" s="8" t="s">
        <v>216</v>
      </c>
      <c r="J12" s="9" t="s">
        <v>217</v>
      </c>
      <c r="K12" s="8" t="s">
        <v>213</v>
      </c>
      <c r="L12" s="116">
        <v>0.25</v>
      </c>
      <c r="M12" s="117">
        <v>49157437085</v>
      </c>
      <c r="N12" s="118">
        <v>41086</v>
      </c>
      <c r="O12" s="118">
        <v>42398</v>
      </c>
      <c r="P12" s="13">
        <f>M12*L12</f>
        <v>12289359271.25</v>
      </c>
      <c r="Q12" s="19">
        <f>P12*D11</f>
        <v>4915743708.5</v>
      </c>
      <c r="R12" s="19">
        <f>Q12/566700</f>
        <v>8674.3315837303689</v>
      </c>
      <c r="S12" s="14">
        <v>18976.48</v>
      </c>
      <c r="T12" s="343"/>
      <c r="U12" s="345"/>
      <c r="V12" s="122" t="s">
        <v>218</v>
      </c>
      <c r="W12" s="123">
        <v>68</v>
      </c>
      <c r="X12" s="123">
        <v>69</v>
      </c>
      <c r="Y12" s="95"/>
      <c r="Z12" s="313"/>
    </row>
    <row r="13" spans="1:30" ht="79.5" customHeight="1" thickBot="1" x14ac:dyDescent="0.3">
      <c r="A13" s="336"/>
      <c r="B13" s="293"/>
      <c r="C13" s="124" t="s">
        <v>219</v>
      </c>
      <c r="D13" s="125">
        <v>0.2</v>
      </c>
      <c r="E13" s="295"/>
      <c r="F13" s="341"/>
      <c r="G13" s="46"/>
      <c r="H13" s="126"/>
      <c r="I13" s="18"/>
      <c r="J13" s="2"/>
      <c r="K13" s="18"/>
      <c r="L13" s="18"/>
      <c r="M13" s="11"/>
      <c r="N13" s="11"/>
      <c r="O13" s="11"/>
      <c r="P13" s="12"/>
      <c r="Q13" s="20"/>
      <c r="R13" s="127"/>
      <c r="T13" s="344"/>
      <c r="U13" s="327"/>
      <c r="V13" s="31"/>
      <c r="W13" s="30"/>
      <c r="X13" s="30"/>
      <c r="Y13" s="99"/>
      <c r="Z13" s="314"/>
    </row>
    <row r="14" spans="1:30" ht="23.25" customHeight="1" x14ac:dyDescent="0.25">
      <c r="A14" s="315" t="s">
        <v>120</v>
      </c>
      <c r="B14" s="316"/>
      <c r="C14" s="316"/>
      <c r="D14" s="316"/>
      <c r="E14" s="316"/>
      <c r="F14" s="316"/>
      <c r="G14" s="316"/>
      <c r="H14" s="316"/>
      <c r="I14" s="316"/>
      <c r="J14" s="316"/>
      <c r="K14" s="316"/>
      <c r="L14" s="316"/>
      <c r="M14" s="316"/>
      <c r="N14" s="316"/>
      <c r="O14" s="316"/>
      <c r="P14" s="316"/>
      <c r="Q14" s="316"/>
      <c r="R14" s="316"/>
      <c r="S14" s="316"/>
      <c r="T14" s="316"/>
      <c r="U14" s="317"/>
      <c r="V14" s="284" t="s">
        <v>7</v>
      </c>
      <c r="W14" s="285"/>
      <c r="X14" s="286"/>
      <c r="Y14" s="128"/>
      <c r="Z14" s="129"/>
    </row>
    <row r="15" spans="1:30" ht="15.75" thickBot="1" x14ac:dyDescent="0.3">
      <c r="A15" s="318"/>
      <c r="B15" s="319"/>
      <c r="C15" s="319"/>
      <c r="D15" s="319"/>
      <c r="E15" s="319"/>
      <c r="F15" s="319"/>
      <c r="G15" s="319"/>
      <c r="H15" s="319"/>
      <c r="I15" s="319"/>
      <c r="J15" s="319"/>
      <c r="K15" s="319"/>
      <c r="L15" s="319"/>
      <c r="M15" s="319"/>
      <c r="N15" s="319"/>
      <c r="O15" s="319"/>
      <c r="P15" s="319"/>
      <c r="Q15" s="319"/>
      <c r="R15" s="319"/>
      <c r="S15" s="319"/>
      <c r="T15" s="319"/>
      <c r="U15" s="320"/>
      <c r="V15" s="287"/>
      <c r="W15" s="288"/>
      <c r="X15" s="289"/>
      <c r="Y15" s="130"/>
      <c r="Z15" s="131"/>
    </row>
    <row r="16" spans="1:30" ht="94.5" customHeight="1" thickBot="1" x14ac:dyDescent="0.3">
      <c r="A16" s="132" t="s">
        <v>189</v>
      </c>
      <c r="B16" s="109" t="s">
        <v>1</v>
      </c>
      <c r="C16" s="109" t="s">
        <v>2</v>
      </c>
      <c r="D16" s="109" t="s">
        <v>190</v>
      </c>
      <c r="E16" s="109" t="s">
        <v>10</v>
      </c>
      <c r="F16" s="109" t="s">
        <v>12</v>
      </c>
      <c r="G16" s="109" t="s">
        <v>3</v>
      </c>
      <c r="H16" s="15" t="s">
        <v>92</v>
      </c>
      <c r="I16" s="15" t="s">
        <v>93</v>
      </c>
      <c r="J16" s="15" t="s">
        <v>94</v>
      </c>
      <c r="K16" s="110" t="s">
        <v>191</v>
      </c>
      <c r="L16" s="110" t="s">
        <v>192</v>
      </c>
      <c r="M16" s="15" t="s">
        <v>95</v>
      </c>
      <c r="N16" s="111" t="s">
        <v>5</v>
      </c>
      <c r="O16" s="23" t="s">
        <v>6</v>
      </c>
      <c r="P16" s="23" t="s">
        <v>193</v>
      </c>
      <c r="Q16" s="23" t="s">
        <v>194</v>
      </c>
      <c r="R16" s="81" t="s">
        <v>195</v>
      </c>
      <c r="S16" s="21" t="s">
        <v>96</v>
      </c>
      <c r="T16" s="83" t="s">
        <v>196</v>
      </c>
      <c r="U16" s="83" t="s">
        <v>197</v>
      </c>
      <c r="V16" s="25" t="s">
        <v>23</v>
      </c>
      <c r="W16" s="25" t="s">
        <v>24</v>
      </c>
      <c r="X16" s="25" t="s">
        <v>25</v>
      </c>
      <c r="Y16" s="83" t="s">
        <v>198</v>
      </c>
      <c r="Z16" s="29" t="s">
        <v>199</v>
      </c>
    </row>
    <row r="17" spans="1:26" ht="152.25" customHeight="1" thickBot="1" x14ac:dyDescent="0.3">
      <c r="A17" s="321">
        <v>3</v>
      </c>
      <c r="B17" s="292" t="s">
        <v>220</v>
      </c>
      <c r="C17" s="323" t="s">
        <v>63</v>
      </c>
      <c r="D17" s="325">
        <v>1</v>
      </c>
      <c r="E17" s="294">
        <v>10408728240</v>
      </c>
      <c r="F17" s="296">
        <f>E17/877803</f>
        <v>11857.704109008513</v>
      </c>
      <c r="G17" s="133">
        <v>1</v>
      </c>
      <c r="H17" s="8" t="s">
        <v>105</v>
      </c>
      <c r="I17" s="8" t="s">
        <v>106</v>
      </c>
      <c r="J17" s="8" t="s">
        <v>221</v>
      </c>
      <c r="K17" s="8" t="s">
        <v>107</v>
      </c>
      <c r="L17" s="24">
        <v>1</v>
      </c>
      <c r="M17" s="13">
        <v>17903906711</v>
      </c>
      <c r="N17" s="87">
        <v>41635</v>
      </c>
      <c r="O17" s="87">
        <v>42353</v>
      </c>
      <c r="P17" s="19">
        <f>M17*L17</f>
        <v>17903906711</v>
      </c>
      <c r="Q17" s="19">
        <f>P17*D17</f>
        <v>17903906711</v>
      </c>
      <c r="R17" s="89">
        <f>Q17/589500</f>
        <v>30371.343021204411</v>
      </c>
      <c r="S17" s="10">
        <v>5711</v>
      </c>
      <c r="T17" s="298">
        <f>R17+S18</f>
        <v>38454.343021204411</v>
      </c>
      <c r="U17" s="326" t="s">
        <v>41</v>
      </c>
      <c r="V17" s="26" t="s">
        <v>222</v>
      </c>
      <c r="W17" s="7" t="s">
        <v>223</v>
      </c>
      <c r="X17" s="27"/>
      <c r="Y17" s="134"/>
      <c r="Z17" s="328" t="s">
        <v>62</v>
      </c>
    </row>
    <row r="18" spans="1:26" ht="189" customHeight="1" thickBot="1" x14ac:dyDescent="0.3">
      <c r="A18" s="322"/>
      <c r="B18" s="293"/>
      <c r="C18" s="324"/>
      <c r="D18" s="324"/>
      <c r="E18" s="295"/>
      <c r="F18" s="297"/>
      <c r="G18" s="86">
        <v>2</v>
      </c>
      <c r="H18" s="18" t="s">
        <v>108</v>
      </c>
      <c r="I18" s="18" t="s">
        <v>109</v>
      </c>
      <c r="J18" s="18" t="s">
        <v>110</v>
      </c>
      <c r="K18" s="8" t="s">
        <v>107</v>
      </c>
      <c r="L18" s="11">
        <v>0.75</v>
      </c>
      <c r="M18" s="12">
        <v>21935749641</v>
      </c>
      <c r="N18" s="92">
        <v>42957</v>
      </c>
      <c r="O18" s="92">
        <v>43489</v>
      </c>
      <c r="P18" s="20">
        <f>M18*L18</f>
        <v>16451812230.75</v>
      </c>
      <c r="Q18" s="20">
        <f>P18*D17</f>
        <v>16451812230.75</v>
      </c>
      <c r="R18" s="135">
        <f>Q18/737717</f>
        <v>22300.9802278516</v>
      </c>
      <c r="S18" s="14">
        <v>8083</v>
      </c>
      <c r="T18" s="299"/>
      <c r="U18" s="327"/>
      <c r="V18" s="32" t="s">
        <v>224</v>
      </c>
      <c r="W18" s="33" t="s">
        <v>225</v>
      </c>
      <c r="X18" s="34"/>
      <c r="Y18" s="136"/>
      <c r="Z18" s="329"/>
    </row>
    <row r="19" spans="1:26" ht="23.25" customHeight="1" x14ac:dyDescent="0.25">
      <c r="A19" s="304" t="s">
        <v>135</v>
      </c>
      <c r="B19" s="305"/>
      <c r="C19" s="305"/>
      <c r="D19" s="305"/>
      <c r="E19" s="305"/>
      <c r="F19" s="305"/>
      <c r="G19" s="305"/>
      <c r="H19" s="305"/>
      <c r="I19" s="305"/>
      <c r="J19" s="305"/>
      <c r="K19" s="305"/>
      <c r="L19" s="305"/>
      <c r="M19" s="305"/>
      <c r="N19" s="305"/>
      <c r="O19" s="305"/>
      <c r="P19" s="305"/>
      <c r="Q19" s="305"/>
      <c r="R19" s="305"/>
      <c r="S19" s="305"/>
      <c r="T19" s="305"/>
      <c r="U19" s="306"/>
      <c r="V19" s="284" t="s">
        <v>7</v>
      </c>
      <c r="W19" s="285"/>
      <c r="X19" s="286"/>
      <c r="Y19" s="137"/>
      <c r="Z19" s="138"/>
    </row>
    <row r="20" spans="1:26" ht="15.75" thickBot="1" x14ac:dyDescent="0.3">
      <c r="A20" s="307"/>
      <c r="B20" s="308"/>
      <c r="C20" s="308"/>
      <c r="D20" s="308"/>
      <c r="E20" s="308"/>
      <c r="F20" s="308"/>
      <c r="G20" s="308"/>
      <c r="H20" s="308"/>
      <c r="I20" s="308"/>
      <c r="J20" s="308"/>
      <c r="K20" s="308"/>
      <c r="L20" s="308"/>
      <c r="M20" s="308"/>
      <c r="N20" s="308"/>
      <c r="O20" s="308"/>
      <c r="P20" s="308"/>
      <c r="Q20" s="308"/>
      <c r="R20" s="308"/>
      <c r="S20" s="308"/>
      <c r="T20" s="308"/>
      <c r="U20" s="309"/>
      <c r="V20" s="287"/>
      <c r="W20" s="288"/>
      <c r="X20" s="289"/>
      <c r="Y20" s="139"/>
      <c r="Z20" s="140"/>
    </row>
    <row r="21" spans="1:26" ht="94.5" customHeight="1" thickBot="1" x14ac:dyDescent="0.3">
      <c r="A21" s="141" t="s">
        <v>189</v>
      </c>
      <c r="B21" s="109" t="s">
        <v>1</v>
      </c>
      <c r="C21" s="109" t="s">
        <v>2</v>
      </c>
      <c r="D21" s="109" t="s">
        <v>190</v>
      </c>
      <c r="E21" s="109" t="s">
        <v>10</v>
      </c>
      <c r="F21" s="109" t="s">
        <v>12</v>
      </c>
      <c r="G21" s="109" t="s">
        <v>3</v>
      </c>
      <c r="H21" s="15" t="s">
        <v>92</v>
      </c>
      <c r="I21" s="15" t="s">
        <v>93</v>
      </c>
      <c r="J21" s="15" t="s">
        <v>94</v>
      </c>
      <c r="K21" s="110" t="s">
        <v>191</v>
      </c>
      <c r="L21" s="110" t="s">
        <v>192</v>
      </c>
      <c r="M21" s="15" t="s">
        <v>95</v>
      </c>
      <c r="N21" s="111" t="s">
        <v>5</v>
      </c>
      <c r="O21" s="23" t="s">
        <v>6</v>
      </c>
      <c r="P21" s="23" t="s">
        <v>193</v>
      </c>
      <c r="Q21" s="23" t="s">
        <v>194</v>
      </c>
      <c r="R21" s="81" t="s">
        <v>195</v>
      </c>
      <c r="S21" s="21" t="s">
        <v>96</v>
      </c>
      <c r="T21" s="83" t="s">
        <v>196</v>
      </c>
      <c r="U21" s="22" t="s">
        <v>197</v>
      </c>
      <c r="V21" s="25" t="s">
        <v>23</v>
      </c>
      <c r="W21" s="25" t="s">
        <v>24</v>
      </c>
      <c r="X21" s="25" t="s">
        <v>25</v>
      </c>
      <c r="Y21" s="83" t="s">
        <v>198</v>
      </c>
      <c r="Z21" s="29" t="s">
        <v>199</v>
      </c>
    </row>
    <row r="22" spans="1:26" ht="152.25" customHeight="1" x14ac:dyDescent="0.25">
      <c r="A22" s="310">
        <v>4</v>
      </c>
      <c r="B22" s="292" t="s">
        <v>226</v>
      </c>
      <c r="C22" s="38" t="s">
        <v>227</v>
      </c>
      <c r="D22" s="142">
        <v>0.7</v>
      </c>
      <c r="E22" s="294">
        <v>10408728240</v>
      </c>
      <c r="F22" s="296">
        <f>E22/877803</f>
        <v>11857.704109008513</v>
      </c>
      <c r="G22" s="84">
        <v>1</v>
      </c>
      <c r="H22" s="38" t="s">
        <v>136</v>
      </c>
      <c r="I22" s="38" t="s">
        <v>137</v>
      </c>
      <c r="J22" s="38" t="s">
        <v>138</v>
      </c>
      <c r="K22" s="38" t="s">
        <v>139</v>
      </c>
      <c r="L22" s="39">
        <v>1</v>
      </c>
      <c r="M22" s="40">
        <v>8317100216</v>
      </c>
      <c r="N22" s="143">
        <v>41620</v>
      </c>
      <c r="O22" s="143">
        <v>42338</v>
      </c>
      <c r="P22" s="41">
        <f>M22*L22</f>
        <v>8317100216</v>
      </c>
      <c r="Q22" s="41">
        <f>P22*D22</f>
        <v>5821970151.1999998</v>
      </c>
      <c r="R22" s="144">
        <f>Q22/589500</f>
        <v>9876.115608481763</v>
      </c>
      <c r="S22" s="42">
        <v>4000</v>
      </c>
      <c r="T22" s="298">
        <f>R22+R23</f>
        <v>9876.115608481763</v>
      </c>
      <c r="U22" s="300" t="s">
        <v>42</v>
      </c>
      <c r="V22" s="43" t="s">
        <v>228</v>
      </c>
      <c r="W22" s="44" t="s">
        <v>177</v>
      </c>
      <c r="X22" s="45" t="s">
        <v>177</v>
      </c>
      <c r="Y22" s="274" t="s">
        <v>203</v>
      </c>
      <c r="Z22" s="276" t="s">
        <v>81</v>
      </c>
    </row>
    <row r="23" spans="1:26" ht="152.25" customHeight="1" thickBot="1" x14ac:dyDescent="0.3">
      <c r="A23" s="311"/>
      <c r="B23" s="293"/>
      <c r="C23" s="145" t="s">
        <v>141</v>
      </c>
      <c r="D23" s="146">
        <v>0.3</v>
      </c>
      <c r="E23" s="295"/>
      <c r="F23" s="297"/>
      <c r="G23" s="147"/>
      <c r="H23" s="50"/>
      <c r="I23" s="50"/>
      <c r="J23" s="50"/>
      <c r="K23" s="50"/>
      <c r="L23" s="51"/>
      <c r="M23" s="52"/>
      <c r="N23" s="53"/>
      <c r="O23" s="53"/>
      <c r="P23" s="53"/>
      <c r="Q23" s="53"/>
      <c r="R23" s="53"/>
      <c r="S23" s="54"/>
      <c r="T23" s="299"/>
      <c r="U23" s="301"/>
      <c r="V23" s="98"/>
      <c r="W23" s="99"/>
      <c r="X23" s="148"/>
      <c r="Y23" s="275"/>
      <c r="Z23" s="277"/>
    </row>
    <row r="24" spans="1:26" ht="23.25" customHeight="1" x14ac:dyDescent="0.25">
      <c r="A24" s="278" t="s">
        <v>164</v>
      </c>
      <c r="B24" s="279"/>
      <c r="C24" s="279"/>
      <c r="D24" s="279"/>
      <c r="E24" s="279"/>
      <c r="F24" s="279"/>
      <c r="G24" s="279"/>
      <c r="H24" s="279"/>
      <c r="I24" s="279"/>
      <c r="J24" s="279"/>
      <c r="K24" s="279"/>
      <c r="L24" s="279"/>
      <c r="M24" s="279"/>
      <c r="N24" s="279"/>
      <c r="O24" s="279"/>
      <c r="P24" s="279"/>
      <c r="Q24" s="279"/>
      <c r="R24" s="279"/>
      <c r="S24" s="279"/>
      <c r="T24" s="279"/>
      <c r="U24" s="280"/>
      <c r="V24" s="284" t="s">
        <v>7</v>
      </c>
      <c r="W24" s="285"/>
      <c r="X24" s="286"/>
      <c r="Y24" s="149"/>
      <c r="Z24" s="150"/>
    </row>
    <row r="25" spans="1:26" ht="15.75" thickBot="1" x14ac:dyDescent="0.3">
      <c r="A25" s="281"/>
      <c r="B25" s="282"/>
      <c r="C25" s="282"/>
      <c r="D25" s="282"/>
      <c r="E25" s="282"/>
      <c r="F25" s="282"/>
      <c r="G25" s="282"/>
      <c r="H25" s="282"/>
      <c r="I25" s="282"/>
      <c r="J25" s="282"/>
      <c r="K25" s="282"/>
      <c r="L25" s="282"/>
      <c r="M25" s="282"/>
      <c r="N25" s="282"/>
      <c r="O25" s="282"/>
      <c r="P25" s="282"/>
      <c r="Q25" s="282"/>
      <c r="R25" s="282"/>
      <c r="S25" s="282"/>
      <c r="T25" s="282"/>
      <c r="U25" s="283"/>
      <c r="V25" s="287"/>
      <c r="W25" s="288"/>
      <c r="X25" s="289"/>
      <c r="Y25" s="151"/>
      <c r="Z25" s="152"/>
    </row>
    <row r="26" spans="1:26" ht="94.5" customHeight="1" thickBot="1" x14ac:dyDescent="0.3">
      <c r="A26" s="153" t="s">
        <v>189</v>
      </c>
      <c r="B26" s="109" t="s">
        <v>1</v>
      </c>
      <c r="C26" s="109" t="s">
        <v>2</v>
      </c>
      <c r="D26" s="109" t="s">
        <v>190</v>
      </c>
      <c r="E26" s="109" t="s">
        <v>10</v>
      </c>
      <c r="F26" s="109" t="s">
        <v>12</v>
      </c>
      <c r="G26" s="109" t="s">
        <v>3</v>
      </c>
      <c r="H26" s="15" t="s">
        <v>92</v>
      </c>
      <c r="I26" s="15" t="s">
        <v>93</v>
      </c>
      <c r="J26" s="15" t="s">
        <v>94</v>
      </c>
      <c r="K26" s="110" t="s">
        <v>191</v>
      </c>
      <c r="L26" s="110" t="s">
        <v>192</v>
      </c>
      <c r="M26" s="15" t="s">
        <v>95</v>
      </c>
      <c r="N26" s="111" t="s">
        <v>5</v>
      </c>
      <c r="O26" s="23" t="s">
        <v>6</v>
      </c>
      <c r="P26" s="23" t="s">
        <v>193</v>
      </c>
      <c r="Q26" s="23" t="s">
        <v>194</v>
      </c>
      <c r="R26" s="81" t="s">
        <v>195</v>
      </c>
      <c r="S26" s="21" t="s">
        <v>96</v>
      </c>
      <c r="T26" s="83" t="s">
        <v>196</v>
      </c>
      <c r="U26" s="22" t="s">
        <v>197</v>
      </c>
      <c r="V26" s="25" t="s">
        <v>23</v>
      </c>
      <c r="W26" s="25" t="s">
        <v>24</v>
      </c>
      <c r="X26" s="25" t="s">
        <v>25</v>
      </c>
      <c r="Y26" s="83" t="s">
        <v>198</v>
      </c>
      <c r="Z26" s="29" t="s">
        <v>199</v>
      </c>
    </row>
    <row r="27" spans="1:26" ht="81" customHeight="1" x14ac:dyDescent="0.25">
      <c r="A27" s="290">
        <v>5</v>
      </c>
      <c r="B27" s="292" t="s">
        <v>164</v>
      </c>
      <c r="C27" s="154" t="s">
        <v>172</v>
      </c>
      <c r="D27" s="142">
        <v>0.61</v>
      </c>
      <c r="E27" s="294">
        <v>10408728240</v>
      </c>
      <c r="F27" s="296">
        <f>E27/877803</f>
        <v>11857.704109008513</v>
      </c>
      <c r="G27" s="84">
        <v>1</v>
      </c>
      <c r="H27" s="38" t="s">
        <v>229</v>
      </c>
      <c r="I27" s="38" t="s">
        <v>162</v>
      </c>
      <c r="J27" s="38" t="s">
        <v>163</v>
      </c>
      <c r="K27" s="38" t="s">
        <v>163</v>
      </c>
      <c r="L27" s="39">
        <v>1</v>
      </c>
      <c r="M27" s="40">
        <v>8698395411</v>
      </c>
      <c r="N27" s="143">
        <v>39762</v>
      </c>
      <c r="O27" s="143">
        <v>40253</v>
      </c>
      <c r="P27" s="41">
        <f>M27*L27</f>
        <v>8698395411</v>
      </c>
      <c r="Q27" s="41">
        <f>P27*D27</f>
        <v>5306021200.71</v>
      </c>
      <c r="R27" s="144">
        <f>Q27/461500</f>
        <v>11497.337379653305</v>
      </c>
      <c r="S27" s="42">
        <v>3199.9</v>
      </c>
      <c r="T27" s="298">
        <f>R27+R28</f>
        <v>11497.337379653305</v>
      </c>
      <c r="U27" s="300" t="s">
        <v>42</v>
      </c>
      <c r="V27" s="43" t="s">
        <v>230</v>
      </c>
      <c r="W27" s="44" t="s">
        <v>231</v>
      </c>
      <c r="X27" s="44" t="s">
        <v>232</v>
      </c>
      <c r="Y27" s="302" t="s">
        <v>203</v>
      </c>
      <c r="Z27" s="276" t="s">
        <v>81</v>
      </c>
    </row>
    <row r="28" spans="1:26" ht="56.1" customHeight="1" thickBot="1" x14ac:dyDescent="0.3">
      <c r="A28" s="291"/>
      <c r="B28" s="293"/>
      <c r="C28" s="145" t="s">
        <v>168</v>
      </c>
      <c r="D28" s="146">
        <v>0.39</v>
      </c>
      <c r="E28" s="295"/>
      <c r="F28" s="297"/>
      <c r="G28" s="147"/>
      <c r="H28" s="50"/>
      <c r="I28" s="50"/>
      <c r="J28" s="50"/>
      <c r="K28" s="50"/>
      <c r="L28" s="51"/>
      <c r="M28" s="52"/>
      <c r="N28" s="155"/>
      <c r="O28" s="155"/>
      <c r="P28" s="53"/>
      <c r="Q28" s="53"/>
      <c r="R28" s="53"/>
      <c r="S28" s="54"/>
      <c r="T28" s="299"/>
      <c r="U28" s="301"/>
      <c r="V28" s="98"/>
      <c r="W28" s="99"/>
      <c r="X28" s="99"/>
      <c r="Y28" s="303"/>
      <c r="Z28" s="277"/>
    </row>
    <row r="31" spans="1:26" x14ac:dyDescent="0.25">
      <c r="B31" s="184" t="s">
        <v>297</v>
      </c>
    </row>
    <row r="34" spans="2:5" x14ac:dyDescent="0.25">
      <c r="B34" s="189" t="s">
        <v>298</v>
      </c>
      <c r="E34" s="189" t="s">
        <v>303</v>
      </c>
    </row>
    <row r="35" spans="2:5" x14ac:dyDescent="0.25">
      <c r="B35" t="s">
        <v>299</v>
      </c>
      <c r="E35" t="s">
        <v>300</v>
      </c>
    </row>
    <row r="39" spans="2:5" x14ac:dyDescent="0.25">
      <c r="B39" s="189" t="s">
        <v>302</v>
      </c>
      <c r="E39" s="189" t="s">
        <v>301</v>
      </c>
    </row>
    <row r="40" spans="2:5" x14ac:dyDescent="0.25">
      <c r="B40" t="s">
        <v>300</v>
      </c>
      <c r="E40" t="s">
        <v>300</v>
      </c>
    </row>
  </sheetData>
  <sheetProtection algorithmName="SHA-512" hashValue="RBh5BOinQGF8EUl6L+82RcPfFrpJFYsHMVppyl8kn/FKTApzifdKIRUQ0XG46uKYJsUr3lLx2wtCtCiaWIARpA==" saltValue="679sEbD0/dUTvKe1pzOVrg==" spinCount="100000" sheet="1" objects="1" scenarios="1"/>
  <mergeCells count="51">
    <mergeCell ref="A2:Z2"/>
    <mergeCell ref="A3:U3"/>
    <mergeCell ref="V3:X3"/>
    <mergeCell ref="A5:A7"/>
    <mergeCell ref="B5:B7"/>
    <mergeCell ref="E5:E7"/>
    <mergeCell ref="F5:F7"/>
    <mergeCell ref="T5:T6"/>
    <mergeCell ref="U5:U6"/>
    <mergeCell ref="Y5:Y6"/>
    <mergeCell ref="Z5:Z6"/>
    <mergeCell ref="A8:S9"/>
    <mergeCell ref="V8:X9"/>
    <mergeCell ref="A11:A13"/>
    <mergeCell ref="B11:B13"/>
    <mergeCell ref="E11:E13"/>
    <mergeCell ref="F11:F13"/>
    <mergeCell ref="T11:T13"/>
    <mergeCell ref="U11:U13"/>
    <mergeCell ref="Z11:Z13"/>
    <mergeCell ref="A14:U15"/>
    <mergeCell ref="V14:X15"/>
    <mergeCell ref="A17:A18"/>
    <mergeCell ref="B17:B18"/>
    <mergeCell ref="C17:C18"/>
    <mergeCell ref="D17:D18"/>
    <mergeCell ref="E17:E18"/>
    <mergeCell ref="F17:F18"/>
    <mergeCell ref="T17:T18"/>
    <mergeCell ref="U17:U18"/>
    <mergeCell ref="Z17:Z18"/>
    <mergeCell ref="A19:U20"/>
    <mergeCell ref="V19:X20"/>
    <mergeCell ref="A22:A23"/>
    <mergeCell ref="B22:B23"/>
    <mergeCell ref="E22:E23"/>
    <mergeCell ref="F22:F23"/>
    <mergeCell ref="T22:T23"/>
    <mergeCell ref="U22:U23"/>
    <mergeCell ref="Y22:Y23"/>
    <mergeCell ref="Z27:Z28"/>
    <mergeCell ref="Z22:Z23"/>
    <mergeCell ref="A24:U25"/>
    <mergeCell ref="V24:X25"/>
    <mergeCell ref="A27:A28"/>
    <mergeCell ref="B27:B28"/>
    <mergeCell ref="E27:E28"/>
    <mergeCell ref="F27:F28"/>
    <mergeCell ref="T27:T28"/>
    <mergeCell ref="U27:U28"/>
    <mergeCell ref="Y27:Y28"/>
  </mergeCells>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4302-C88E-495F-A00E-5C376F8E8E0B}">
  <dimension ref="A1:AH53"/>
  <sheetViews>
    <sheetView topLeftCell="C25" zoomScale="60" zoomScaleNormal="60" workbookViewId="0">
      <selection activeCell="C43" sqref="C43"/>
    </sheetView>
  </sheetViews>
  <sheetFormatPr baseColWidth="10" defaultRowHeight="15" x14ac:dyDescent="0.25"/>
  <cols>
    <col min="1" max="1" width="14.140625" style="190" customWidth="1"/>
    <col min="2" max="2" width="17.42578125" style="190" customWidth="1"/>
    <col min="3" max="3" width="17.28515625" style="190" customWidth="1"/>
    <col min="4" max="4" width="20" style="190" customWidth="1"/>
    <col min="5" max="5" width="19" style="190" customWidth="1"/>
    <col min="6" max="6" width="15.42578125" style="190" customWidth="1"/>
    <col min="7" max="7" width="16.140625" style="190" customWidth="1"/>
    <col min="8" max="8" width="20.7109375" style="190" customWidth="1"/>
    <col min="9" max="9" width="26" style="190" customWidth="1"/>
    <col min="10" max="10" width="23.85546875" style="190" customWidth="1"/>
    <col min="11" max="11" width="18.42578125" style="190" customWidth="1"/>
    <col min="12" max="12" width="19" style="190" customWidth="1"/>
    <col min="13" max="13" width="13.85546875" style="190" customWidth="1"/>
    <col min="14" max="14" width="16.7109375" style="190" customWidth="1"/>
    <col min="15" max="15" width="24" style="190" customWidth="1"/>
    <col min="16" max="16" width="17.28515625" style="190" customWidth="1"/>
    <col min="17" max="17" width="20.140625" style="190" customWidth="1"/>
    <col min="18" max="18" width="18.42578125" style="190" customWidth="1"/>
    <col min="19" max="19" width="15.140625" style="190" customWidth="1"/>
    <col min="20" max="20" width="15.85546875" style="190" customWidth="1"/>
    <col min="21" max="21" width="13.42578125" style="190" customWidth="1"/>
    <col min="22" max="22" width="24.28515625" style="190" customWidth="1"/>
    <col min="23" max="23" width="21" style="190" customWidth="1"/>
    <col min="24" max="24" width="54.7109375" style="190" customWidth="1"/>
    <col min="25" max="25" width="22.140625" style="190" customWidth="1"/>
    <col min="26" max="26" width="16.7109375" style="190" customWidth="1"/>
    <col min="27" max="27" width="23.7109375" style="190" customWidth="1"/>
    <col min="28" max="28" width="16.7109375" style="190" customWidth="1"/>
    <col min="29" max="31" width="25" style="190" customWidth="1"/>
    <col min="32" max="32" width="18.85546875" style="190" customWidth="1"/>
    <col min="33" max="33" width="32.28515625" style="190" customWidth="1"/>
    <col min="34" max="34" width="19.42578125" style="190" customWidth="1"/>
    <col min="35" max="16384" width="11.42578125" style="190"/>
  </cols>
  <sheetData>
    <row r="1" spans="1:34" ht="62.1" customHeight="1" thickBot="1" x14ac:dyDescent="0.3">
      <c r="A1" s="497" t="s">
        <v>17</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c r="AB1" s="498"/>
      <c r="AC1" s="498"/>
      <c r="AD1" s="498"/>
      <c r="AE1" s="498"/>
      <c r="AF1" s="498"/>
      <c r="AG1" s="498"/>
      <c r="AH1" s="499"/>
    </row>
    <row r="2" spans="1:34" ht="15.75" thickBot="1" x14ac:dyDescent="0.3">
      <c r="A2" s="191"/>
      <c r="B2" s="191"/>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397" t="s">
        <v>7</v>
      </c>
      <c r="AD2" s="398"/>
      <c r="AE2" s="399"/>
      <c r="AF2" s="191"/>
      <c r="AG2" s="191"/>
      <c r="AH2" s="191"/>
    </row>
    <row r="3" spans="1:34" s="196" customFormat="1" ht="122.25" customHeight="1" thickBot="1" x14ac:dyDescent="0.3">
      <c r="A3" s="192" t="s">
        <v>0</v>
      </c>
      <c r="B3" s="193" t="s">
        <v>1</v>
      </c>
      <c r="C3" s="194" t="s">
        <v>2</v>
      </c>
      <c r="D3" s="194" t="s">
        <v>18</v>
      </c>
      <c r="E3" s="194" t="s">
        <v>10</v>
      </c>
      <c r="F3" s="194" t="s">
        <v>12</v>
      </c>
      <c r="G3" s="194" t="s">
        <v>3</v>
      </c>
      <c r="H3" s="194" t="s">
        <v>19</v>
      </c>
      <c r="I3" s="194" t="s">
        <v>13</v>
      </c>
      <c r="J3" s="194" t="s">
        <v>4</v>
      </c>
      <c r="K3" s="194" t="s">
        <v>20</v>
      </c>
      <c r="L3" s="194" t="s">
        <v>21</v>
      </c>
      <c r="M3" s="194" t="s">
        <v>5</v>
      </c>
      <c r="N3" s="194" t="s">
        <v>6</v>
      </c>
      <c r="O3" s="194" t="s">
        <v>22</v>
      </c>
      <c r="P3" s="194" t="s">
        <v>9</v>
      </c>
      <c r="Q3" s="194" t="s">
        <v>15</v>
      </c>
      <c r="R3" s="194" t="s">
        <v>15</v>
      </c>
      <c r="S3" s="194" t="s">
        <v>40</v>
      </c>
      <c r="T3" s="194" t="s">
        <v>39</v>
      </c>
      <c r="U3" s="194" t="s">
        <v>8</v>
      </c>
      <c r="V3" s="194" t="s">
        <v>16</v>
      </c>
      <c r="W3" s="194" t="s">
        <v>16</v>
      </c>
      <c r="X3" s="194" t="s">
        <v>28</v>
      </c>
      <c r="Y3" s="400" t="s">
        <v>27</v>
      </c>
      <c r="Z3" s="401"/>
      <c r="AA3" s="401"/>
      <c r="AB3" s="402"/>
      <c r="AC3" s="194" t="s">
        <v>23</v>
      </c>
      <c r="AD3" s="194" t="s">
        <v>24</v>
      </c>
      <c r="AE3" s="194" t="s">
        <v>25</v>
      </c>
      <c r="AF3" s="194" t="s">
        <v>29</v>
      </c>
      <c r="AG3" s="194" t="s">
        <v>11</v>
      </c>
      <c r="AH3" s="195" t="s">
        <v>233</v>
      </c>
    </row>
    <row r="4" spans="1:34" s="196" customFormat="1" ht="76.5" x14ac:dyDescent="0.25">
      <c r="A4" s="500">
        <v>1</v>
      </c>
      <c r="B4" s="503" t="s">
        <v>291</v>
      </c>
      <c r="C4" s="409" t="s">
        <v>31</v>
      </c>
      <c r="D4" s="428">
        <v>0.27</v>
      </c>
      <c r="E4" s="413">
        <v>10408728240</v>
      </c>
      <c r="F4" s="414">
        <f>E4/877803</f>
        <v>11857.704109008513</v>
      </c>
      <c r="G4" s="409">
        <v>1</v>
      </c>
      <c r="H4" s="388" t="s">
        <v>34</v>
      </c>
      <c r="I4" s="409" t="s">
        <v>36</v>
      </c>
      <c r="J4" s="434" t="s">
        <v>165</v>
      </c>
      <c r="K4" s="384" t="s">
        <v>41</v>
      </c>
      <c r="L4" s="392">
        <v>0.3</v>
      </c>
      <c r="M4" s="382">
        <v>43339</v>
      </c>
      <c r="N4" s="382">
        <v>43808</v>
      </c>
      <c r="O4" s="384" t="s">
        <v>41</v>
      </c>
      <c r="P4" s="380">
        <v>12541346895</v>
      </c>
      <c r="Q4" s="380">
        <f>P4*L4</f>
        <v>3762404068.5</v>
      </c>
      <c r="R4" s="380">
        <f>Q4*D4</f>
        <v>1015849098.4950001</v>
      </c>
      <c r="S4" s="378">
        <f>E4/877803</f>
        <v>11857.704109008513</v>
      </c>
      <c r="T4" s="378">
        <f>R4/818116</f>
        <v>1241.693229927052</v>
      </c>
      <c r="U4" s="378">
        <v>3576.79</v>
      </c>
      <c r="V4" s="378">
        <f>U4*L4</f>
        <v>1073.037</v>
      </c>
      <c r="W4" s="378">
        <f>V4*D4</f>
        <v>289.71999000000005</v>
      </c>
      <c r="X4" s="380" t="s">
        <v>38</v>
      </c>
      <c r="Y4" s="197" t="s">
        <v>234</v>
      </c>
      <c r="Z4" s="197" t="s">
        <v>235</v>
      </c>
      <c r="AA4" s="198" t="s">
        <v>236</v>
      </c>
      <c r="AB4" s="491" t="s">
        <v>42</v>
      </c>
      <c r="AC4" s="483" t="s">
        <v>237</v>
      </c>
      <c r="AD4" s="363" t="s">
        <v>238</v>
      </c>
      <c r="AE4" s="363" t="s">
        <v>238</v>
      </c>
      <c r="AF4" s="365" t="s">
        <v>41</v>
      </c>
      <c r="AG4" s="485" t="s">
        <v>296</v>
      </c>
      <c r="AH4" s="488" t="s">
        <v>295</v>
      </c>
    </row>
    <row r="5" spans="1:34" s="199" customFormat="1" ht="48.75" customHeight="1" x14ac:dyDescent="0.25">
      <c r="A5" s="501"/>
      <c r="B5" s="504"/>
      <c r="C5" s="410"/>
      <c r="D5" s="429"/>
      <c r="E5" s="371"/>
      <c r="F5" s="415"/>
      <c r="G5" s="410"/>
      <c r="H5" s="389"/>
      <c r="I5" s="410"/>
      <c r="J5" s="435"/>
      <c r="K5" s="385"/>
      <c r="L5" s="393"/>
      <c r="M5" s="383"/>
      <c r="N5" s="383"/>
      <c r="O5" s="385"/>
      <c r="P5" s="381"/>
      <c r="Q5" s="381"/>
      <c r="R5" s="381"/>
      <c r="S5" s="374"/>
      <c r="T5" s="379"/>
      <c r="U5" s="379"/>
      <c r="V5" s="379"/>
      <c r="W5" s="379"/>
      <c r="X5" s="381"/>
      <c r="Y5" s="371" t="s">
        <v>63</v>
      </c>
      <c r="Z5" s="373">
        <f>T4+T6</f>
        <v>2011.9201764700799</v>
      </c>
      <c r="AA5" s="494">
        <f>W4+W6</f>
        <v>636.30209000000002</v>
      </c>
      <c r="AB5" s="492"/>
      <c r="AC5" s="484"/>
      <c r="AD5" s="364"/>
      <c r="AE5" s="364"/>
      <c r="AF5" s="366"/>
      <c r="AG5" s="486"/>
      <c r="AH5" s="489"/>
    </row>
    <row r="6" spans="1:34" s="199" customFormat="1" ht="102" customHeight="1" x14ac:dyDescent="0.25">
      <c r="A6" s="501"/>
      <c r="B6" s="504"/>
      <c r="C6" s="200" t="s">
        <v>32</v>
      </c>
      <c r="D6" s="201">
        <v>0.36499999999999999</v>
      </c>
      <c r="E6" s="371"/>
      <c r="F6" s="415"/>
      <c r="G6" s="200">
        <v>2</v>
      </c>
      <c r="H6" s="202" t="s">
        <v>35</v>
      </c>
      <c r="I6" s="203" t="s">
        <v>37</v>
      </c>
      <c r="J6" s="204" t="s">
        <v>32</v>
      </c>
      <c r="K6" s="205" t="s">
        <v>41</v>
      </c>
      <c r="L6" s="206">
        <v>1</v>
      </c>
      <c r="M6" s="207">
        <v>42236</v>
      </c>
      <c r="N6" s="207">
        <v>42356</v>
      </c>
      <c r="O6" s="205" t="s">
        <v>41</v>
      </c>
      <c r="P6" s="208">
        <v>1359714337</v>
      </c>
      <c r="Q6" s="208">
        <f>P6*L6</f>
        <v>1359714337</v>
      </c>
      <c r="R6" s="208">
        <f>Q6*D6</f>
        <v>496295733.005</v>
      </c>
      <c r="S6" s="379"/>
      <c r="T6" s="209">
        <f>R6/644350</f>
        <v>770.22694654302791</v>
      </c>
      <c r="U6" s="209">
        <v>949.54</v>
      </c>
      <c r="V6" s="209">
        <f>U6*L6</f>
        <v>949.54</v>
      </c>
      <c r="W6" s="209">
        <f>V6*D6</f>
        <v>346.58209999999997</v>
      </c>
      <c r="X6" s="208" t="s">
        <v>38</v>
      </c>
      <c r="Y6" s="371"/>
      <c r="Z6" s="374"/>
      <c r="AA6" s="495"/>
      <c r="AB6" s="492"/>
      <c r="AC6" s="210" t="s">
        <v>239</v>
      </c>
      <c r="AD6" s="211" t="s">
        <v>230</v>
      </c>
      <c r="AE6" s="211" t="s">
        <v>230</v>
      </c>
      <c r="AF6" s="366"/>
      <c r="AG6" s="486"/>
      <c r="AH6" s="489"/>
    </row>
    <row r="7" spans="1:34" s="199" customFormat="1" ht="104.25" customHeight="1" thickBot="1" x14ac:dyDescent="0.3">
      <c r="A7" s="502"/>
      <c r="B7" s="505"/>
      <c r="C7" s="212" t="s">
        <v>33</v>
      </c>
      <c r="D7" s="213">
        <v>0.36499999999999999</v>
      </c>
      <c r="E7" s="372"/>
      <c r="F7" s="416"/>
      <c r="G7" s="212"/>
      <c r="H7" s="212"/>
      <c r="I7" s="214"/>
      <c r="J7" s="215"/>
      <c r="K7" s="215"/>
      <c r="L7" s="216"/>
      <c r="M7" s="217"/>
      <c r="N7" s="217"/>
      <c r="O7" s="217"/>
      <c r="P7" s="218"/>
      <c r="Q7" s="219"/>
      <c r="R7" s="219"/>
      <c r="S7" s="220"/>
      <c r="T7" s="220"/>
      <c r="U7" s="221"/>
      <c r="V7" s="221"/>
      <c r="W7" s="220"/>
      <c r="X7" s="219"/>
      <c r="Y7" s="372"/>
      <c r="Z7" s="375"/>
      <c r="AA7" s="496"/>
      <c r="AB7" s="493"/>
      <c r="AC7" s="222"/>
      <c r="AD7" s="219"/>
      <c r="AE7" s="219"/>
      <c r="AF7" s="367"/>
      <c r="AG7" s="487"/>
      <c r="AH7" s="490"/>
    </row>
    <row r="8" spans="1:34" s="230" customFormat="1" ht="13.5" thickBot="1" x14ac:dyDescent="0.3">
      <c r="A8" s="223">
        <v>1</v>
      </c>
      <c r="B8" s="224"/>
      <c r="C8" s="224"/>
      <c r="D8" s="225"/>
      <c r="E8" s="226">
        <f>SUM(E4:E7)</f>
        <v>10408728240</v>
      </c>
      <c r="F8" s="227">
        <f>SUM(F4:F7)</f>
        <v>11857.704109008513</v>
      </c>
      <c r="G8" s="224"/>
      <c r="H8" s="224"/>
      <c r="I8" s="224"/>
      <c r="J8" s="224"/>
      <c r="K8" s="224"/>
      <c r="L8" s="224"/>
      <c r="M8" s="224"/>
      <c r="N8" s="224"/>
      <c r="O8" s="224">
        <v>0</v>
      </c>
      <c r="P8" s="226"/>
      <c r="Q8" s="226">
        <v>28209465978</v>
      </c>
      <c r="R8" s="226"/>
      <c r="S8" s="226"/>
      <c r="T8" s="226"/>
      <c r="U8" s="226"/>
      <c r="V8" s="226"/>
      <c r="W8" s="226"/>
      <c r="X8" s="226"/>
      <c r="Y8" s="226"/>
      <c r="Z8" s="226"/>
      <c r="AA8" s="226"/>
      <c r="AB8" s="226"/>
      <c r="AC8" s="226"/>
      <c r="AD8" s="226"/>
      <c r="AE8" s="226"/>
      <c r="AF8" s="226"/>
      <c r="AG8" s="228"/>
      <c r="AH8" s="229"/>
    </row>
    <row r="9" spans="1:34" ht="57" customHeight="1" thickBot="1" x14ac:dyDescent="0.3">
      <c r="A9" s="469" t="s">
        <v>17</v>
      </c>
      <c r="B9" s="470"/>
      <c r="C9" s="470"/>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1"/>
    </row>
    <row r="10" spans="1:34" ht="15.75" thickBot="1" x14ac:dyDescent="0.3">
      <c r="A10" s="191"/>
      <c r="B10" s="191"/>
      <c r="C10" s="191"/>
      <c r="D10" s="191"/>
      <c r="E10" s="191"/>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397" t="s">
        <v>7</v>
      </c>
      <c r="AD10" s="398"/>
      <c r="AE10" s="399"/>
      <c r="AF10" s="191"/>
      <c r="AG10" s="191"/>
      <c r="AH10" s="191"/>
    </row>
    <row r="11" spans="1:34" ht="120.75" customHeight="1" thickBot="1" x14ac:dyDescent="0.3">
      <c r="A11" s="231" t="s">
        <v>0</v>
      </c>
      <c r="B11" s="232" t="s">
        <v>1</v>
      </c>
      <c r="C11" s="198" t="s">
        <v>2</v>
      </c>
      <c r="D11" s="198" t="s">
        <v>18</v>
      </c>
      <c r="E11" s="198" t="s">
        <v>10</v>
      </c>
      <c r="F11" s="198" t="s">
        <v>12</v>
      </c>
      <c r="G11" s="198" t="s">
        <v>3</v>
      </c>
      <c r="H11" s="198" t="s">
        <v>19</v>
      </c>
      <c r="I11" s="198" t="s">
        <v>13</v>
      </c>
      <c r="J11" s="198" t="s">
        <v>4</v>
      </c>
      <c r="K11" s="198" t="s">
        <v>20</v>
      </c>
      <c r="L11" s="198" t="s">
        <v>21</v>
      </c>
      <c r="M11" s="198" t="s">
        <v>5</v>
      </c>
      <c r="N11" s="198" t="s">
        <v>6</v>
      </c>
      <c r="O11" s="198" t="s">
        <v>22</v>
      </c>
      <c r="P11" s="198" t="s">
        <v>9</v>
      </c>
      <c r="Q11" s="198" t="s">
        <v>15</v>
      </c>
      <c r="R11" s="233" t="s">
        <v>15</v>
      </c>
      <c r="S11" s="198" t="s">
        <v>40</v>
      </c>
      <c r="T11" s="198" t="s">
        <v>39</v>
      </c>
      <c r="U11" s="198" t="s">
        <v>8</v>
      </c>
      <c r="V11" s="198" t="s">
        <v>16</v>
      </c>
      <c r="W11" s="198" t="s">
        <v>16</v>
      </c>
      <c r="X11" s="234" t="s">
        <v>28</v>
      </c>
      <c r="Y11" s="472" t="s">
        <v>240</v>
      </c>
      <c r="Z11" s="473"/>
      <c r="AA11" s="473"/>
      <c r="AB11" s="474"/>
      <c r="AC11" s="198" t="s">
        <v>23</v>
      </c>
      <c r="AD11" s="198" t="s">
        <v>24</v>
      </c>
      <c r="AE11" s="198" t="s">
        <v>25</v>
      </c>
      <c r="AF11" s="198" t="s">
        <v>29</v>
      </c>
      <c r="AG11" s="198" t="s">
        <v>11</v>
      </c>
      <c r="AH11" s="195" t="s">
        <v>233</v>
      </c>
    </row>
    <row r="12" spans="1:34" ht="76.5" x14ac:dyDescent="0.25">
      <c r="A12" s="475">
        <v>2</v>
      </c>
      <c r="B12" s="478" t="s">
        <v>207</v>
      </c>
      <c r="C12" s="409" t="s">
        <v>210</v>
      </c>
      <c r="D12" s="481">
        <v>0.4</v>
      </c>
      <c r="E12" s="413">
        <v>10408728240</v>
      </c>
      <c r="F12" s="414">
        <f>E12/877803</f>
        <v>11857.704109008513</v>
      </c>
      <c r="G12" s="409">
        <v>1</v>
      </c>
      <c r="H12" s="409" t="s">
        <v>241</v>
      </c>
      <c r="I12" s="409" t="s">
        <v>242</v>
      </c>
      <c r="J12" s="465" t="s">
        <v>243</v>
      </c>
      <c r="K12" s="384" t="s">
        <v>41</v>
      </c>
      <c r="L12" s="467">
        <v>0.8</v>
      </c>
      <c r="M12" s="463">
        <v>42212</v>
      </c>
      <c r="N12" s="463">
        <v>43291</v>
      </c>
      <c r="O12" s="384" t="s">
        <v>41</v>
      </c>
      <c r="P12" s="380">
        <v>4780429719</v>
      </c>
      <c r="Q12" s="380">
        <f>P12*L12</f>
        <v>3824343775.2000003</v>
      </c>
      <c r="R12" s="380">
        <f>Q12*D14</f>
        <v>1529737510.0800002</v>
      </c>
      <c r="S12" s="378">
        <f>E12/877803</f>
        <v>11857.704109008513</v>
      </c>
      <c r="T12" s="378">
        <f>R12/781242</f>
        <v>1958.0840636832124</v>
      </c>
      <c r="U12" s="378">
        <v>1136.3599999999999</v>
      </c>
      <c r="V12" s="378">
        <f>U12*L12</f>
        <v>909.08799999999997</v>
      </c>
      <c r="W12" s="378">
        <f>V12*D14</f>
        <v>363.6352</v>
      </c>
      <c r="X12" s="380" t="s">
        <v>244</v>
      </c>
      <c r="Y12" s="197" t="s">
        <v>234</v>
      </c>
      <c r="Z12" s="197" t="s">
        <v>235</v>
      </c>
      <c r="AA12" s="197" t="s">
        <v>236</v>
      </c>
      <c r="AB12" s="457" t="s">
        <v>42</v>
      </c>
      <c r="AC12" s="363">
        <v>290</v>
      </c>
      <c r="AD12" s="363">
        <v>292</v>
      </c>
      <c r="AE12" s="363">
        <v>292</v>
      </c>
      <c r="AF12" s="365" t="s">
        <v>41</v>
      </c>
      <c r="AG12" s="451" t="s">
        <v>296</v>
      </c>
      <c r="AH12" s="454" t="s">
        <v>81</v>
      </c>
    </row>
    <row r="13" spans="1:34" ht="48.75" customHeight="1" x14ac:dyDescent="0.25">
      <c r="A13" s="476"/>
      <c r="B13" s="479"/>
      <c r="C13" s="410"/>
      <c r="D13" s="482"/>
      <c r="E13" s="371"/>
      <c r="F13" s="415"/>
      <c r="G13" s="410"/>
      <c r="H13" s="410"/>
      <c r="I13" s="410"/>
      <c r="J13" s="466"/>
      <c r="K13" s="385"/>
      <c r="L13" s="468"/>
      <c r="M13" s="464"/>
      <c r="N13" s="464"/>
      <c r="O13" s="385"/>
      <c r="P13" s="381"/>
      <c r="Q13" s="381"/>
      <c r="R13" s="381"/>
      <c r="S13" s="374"/>
      <c r="T13" s="379"/>
      <c r="U13" s="379"/>
      <c r="V13" s="379"/>
      <c r="W13" s="379"/>
      <c r="X13" s="381"/>
      <c r="Y13" s="371" t="s">
        <v>63</v>
      </c>
      <c r="Z13" s="460">
        <f>T12+T14</f>
        <v>6015.8055462532739</v>
      </c>
      <c r="AA13" s="461">
        <f>W12+W14</f>
        <v>988.28320000000008</v>
      </c>
      <c r="AB13" s="458"/>
      <c r="AC13" s="364"/>
      <c r="AD13" s="364"/>
      <c r="AE13" s="364"/>
      <c r="AF13" s="366"/>
      <c r="AG13" s="452"/>
      <c r="AH13" s="455"/>
    </row>
    <row r="14" spans="1:34" ht="102" x14ac:dyDescent="0.25">
      <c r="A14" s="476"/>
      <c r="B14" s="479"/>
      <c r="C14" s="200" t="s">
        <v>214</v>
      </c>
      <c r="D14" s="235">
        <v>0.4</v>
      </c>
      <c r="E14" s="371"/>
      <c r="F14" s="415"/>
      <c r="G14" s="200">
        <v>2</v>
      </c>
      <c r="H14" s="203" t="s">
        <v>245</v>
      </c>
      <c r="I14" s="203" t="s">
        <v>246</v>
      </c>
      <c r="J14" s="236" t="s">
        <v>247</v>
      </c>
      <c r="K14" s="205" t="s">
        <v>41</v>
      </c>
      <c r="L14" s="237">
        <v>0.51</v>
      </c>
      <c r="M14" s="238">
        <v>42286</v>
      </c>
      <c r="N14" s="238">
        <v>42356</v>
      </c>
      <c r="O14" s="205" t="s">
        <v>41</v>
      </c>
      <c r="P14" s="239">
        <v>31079043593</v>
      </c>
      <c r="Q14" s="239">
        <f>P14*L14</f>
        <v>15850312232.43</v>
      </c>
      <c r="R14" s="239">
        <f>Q14*D15</f>
        <v>3170062446.4860001</v>
      </c>
      <c r="S14" s="379"/>
      <c r="T14" s="209">
        <f>R14/781242</f>
        <v>4057.7214825700617</v>
      </c>
      <c r="U14" s="209">
        <v>6124</v>
      </c>
      <c r="V14" s="209">
        <f>U14*L14</f>
        <v>3123.2400000000002</v>
      </c>
      <c r="W14" s="209">
        <f>V14*D15</f>
        <v>624.64800000000014</v>
      </c>
      <c r="X14" s="208" t="s">
        <v>248</v>
      </c>
      <c r="Y14" s="371"/>
      <c r="Z14" s="461"/>
      <c r="AA14" s="461"/>
      <c r="AB14" s="458"/>
      <c r="AC14" s="203">
        <v>32</v>
      </c>
      <c r="AD14" s="203">
        <v>33</v>
      </c>
      <c r="AE14" s="203">
        <v>33</v>
      </c>
      <c r="AF14" s="366"/>
      <c r="AG14" s="452"/>
      <c r="AH14" s="455"/>
    </row>
    <row r="15" spans="1:34" ht="51.75" thickBot="1" x14ac:dyDescent="0.3">
      <c r="A15" s="477"/>
      <c r="B15" s="480"/>
      <c r="C15" s="212" t="s">
        <v>219</v>
      </c>
      <c r="D15" s="240">
        <v>0.2</v>
      </c>
      <c r="E15" s="372"/>
      <c r="F15" s="416"/>
      <c r="G15" s="212"/>
      <c r="H15" s="241"/>
      <c r="I15" s="242"/>
      <c r="J15" s="243"/>
      <c r="K15" s="243"/>
      <c r="L15" s="216"/>
      <c r="M15" s="217"/>
      <c r="N15" s="217"/>
      <c r="O15" s="217"/>
      <c r="P15" s="244"/>
      <c r="Q15" s="245"/>
      <c r="R15" s="245"/>
      <c r="S15" s="220"/>
      <c r="T15" s="220"/>
      <c r="U15" s="221"/>
      <c r="V15" s="221"/>
      <c r="W15" s="220"/>
      <c r="X15" s="245"/>
      <c r="Y15" s="372"/>
      <c r="Z15" s="462"/>
      <c r="AA15" s="462"/>
      <c r="AB15" s="459"/>
      <c r="AC15" s="219"/>
      <c r="AD15" s="219"/>
      <c r="AE15" s="219"/>
      <c r="AF15" s="367"/>
      <c r="AG15" s="453"/>
      <c r="AH15" s="456"/>
    </row>
    <row r="16" spans="1:34" ht="15.75" thickBot="1" x14ac:dyDescent="0.3">
      <c r="A16" s="246">
        <v>1</v>
      </c>
      <c r="B16" s="247"/>
      <c r="C16" s="246"/>
      <c r="D16" s="248"/>
      <c r="E16" s="249">
        <f>SUM(E12:E15)</f>
        <v>10408728240</v>
      </c>
      <c r="F16" s="250">
        <f>SUM(F12:F15)</f>
        <v>11857.704109008513</v>
      </c>
      <c r="G16" s="246"/>
      <c r="H16" s="246"/>
      <c r="I16" s="246"/>
      <c r="J16" s="246"/>
      <c r="K16" s="246"/>
      <c r="L16" s="246"/>
      <c r="M16" s="246"/>
      <c r="N16" s="246"/>
      <c r="O16" s="246">
        <v>0</v>
      </c>
      <c r="P16" s="249"/>
      <c r="Q16" s="249">
        <v>28209465978</v>
      </c>
      <c r="R16" s="249"/>
      <c r="S16" s="249"/>
      <c r="T16" s="249"/>
      <c r="U16" s="249"/>
      <c r="V16" s="249"/>
      <c r="W16" s="249"/>
      <c r="X16" s="249"/>
      <c r="Y16" s="249"/>
      <c r="Z16" s="249"/>
      <c r="AA16" s="249"/>
      <c r="AB16" s="249"/>
      <c r="AC16" s="249"/>
      <c r="AD16" s="249"/>
      <c r="AE16" s="249"/>
      <c r="AF16" s="249"/>
      <c r="AG16" s="251"/>
      <c r="AH16" s="251"/>
    </row>
    <row r="17" spans="1:34" ht="52.5" customHeight="1" thickBot="1" x14ac:dyDescent="0.3">
      <c r="A17" s="438" t="s">
        <v>17</v>
      </c>
      <c r="B17" s="439"/>
      <c r="C17" s="439"/>
      <c r="D17" s="439"/>
      <c r="E17" s="439"/>
      <c r="F17" s="439"/>
      <c r="G17" s="439"/>
      <c r="H17" s="439"/>
      <c r="I17" s="439"/>
      <c r="J17" s="439"/>
      <c r="K17" s="439"/>
      <c r="L17" s="439"/>
      <c r="M17" s="439"/>
      <c r="N17" s="439"/>
      <c r="O17" s="439"/>
      <c r="P17" s="439"/>
      <c r="Q17" s="439"/>
      <c r="R17" s="439"/>
      <c r="S17" s="439"/>
      <c r="T17" s="439"/>
      <c r="U17" s="439"/>
      <c r="V17" s="439"/>
      <c r="W17" s="439"/>
      <c r="X17" s="439"/>
      <c r="Y17" s="439"/>
      <c r="Z17" s="439"/>
      <c r="AA17" s="439"/>
      <c r="AB17" s="439"/>
      <c r="AC17" s="439"/>
      <c r="AD17" s="439"/>
      <c r="AE17" s="439"/>
      <c r="AF17" s="439"/>
      <c r="AG17" s="439"/>
      <c r="AH17" s="440"/>
    </row>
    <row r="18" spans="1:34" ht="15.75" thickBot="1" x14ac:dyDescent="0.3">
      <c r="A18" s="191"/>
      <c r="B18" s="191"/>
      <c r="C18" s="191"/>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397" t="s">
        <v>7</v>
      </c>
      <c r="AD18" s="398"/>
      <c r="AE18" s="399"/>
      <c r="AF18" s="191"/>
      <c r="AG18" s="191"/>
      <c r="AH18" s="191"/>
    </row>
    <row r="19" spans="1:34" ht="115.5" thickBot="1" x14ac:dyDescent="0.3">
      <c r="A19" s="252" t="s">
        <v>0</v>
      </c>
      <c r="B19" s="253" t="s">
        <v>1</v>
      </c>
      <c r="C19" s="194" t="s">
        <v>2</v>
      </c>
      <c r="D19" s="194" t="s">
        <v>18</v>
      </c>
      <c r="E19" s="194" t="s">
        <v>10</v>
      </c>
      <c r="F19" s="194" t="s">
        <v>12</v>
      </c>
      <c r="G19" s="194" t="s">
        <v>3</v>
      </c>
      <c r="H19" s="194" t="s">
        <v>19</v>
      </c>
      <c r="I19" s="194" t="s">
        <v>13</v>
      </c>
      <c r="J19" s="194" t="s">
        <v>4</v>
      </c>
      <c r="K19" s="194" t="s">
        <v>20</v>
      </c>
      <c r="L19" s="194" t="s">
        <v>21</v>
      </c>
      <c r="M19" s="194" t="s">
        <v>5</v>
      </c>
      <c r="N19" s="194" t="s">
        <v>6</v>
      </c>
      <c r="O19" s="194" t="s">
        <v>22</v>
      </c>
      <c r="P19" s="194" t="s">
        <v>9</v>
      </c>
      <c r="Q19" s="194" t="s">
        <v>15</v>
      </c>
      <c r="R19" s="194" t="s">
        <v>15</v>
      </c>
      <c r="S19" s="194" t="s">
        <v>40</v>
      </c>
      <c r="T19" s="194" t="s">
        <v>39</v>
      </c>
      <c r="U19" s="194" t="s">
        <v>8</v>
      </c>
      <c r="V19" s="194" t="s">
        <v>16</v>
      </c>
      <c r="W19" s="194" t="s">
        <v>16</v>
      </c>
      <c r="X19" s="194" t="s">
        <v>28</v>
      </c>
      <c r="Y19" s="400" t="s">
        <v>27</v>
      </c>
      <c r="Z19" s="401"/>
      <c r="AA19" s="401"/>
      <c r="AB19" s="402"/>
      <c r="AC19" s="194" t="s">
        <v>23</v>
      </c>
      <c r="AD19" s="194" t="s">
        <v>24</v>
      </c>
      <c r="AE19" s="194" t="s">
        <v>25</v>
      </c>
      <c r="AF19" s="194" t="s">
        <v>29</v>
      </c>
      <c r="AG19" s="194" t="s">
        <v>11</v>
      </c>
      <c r="AH19" s="195" t="s">
        <v>233</v>
      </c>
    </row>
    <row r="20" spans="1:34" ht="88.5" customHeight="1" x14ac:dyDescent="0.25">
      <c r="A20" s="441">
        <v>3</v>
      </c>
      <c r="B20" s="444" t="s">
        <v>111</v>
      </c>
      <c r="C20" s="409" t="s">
        <v>63</v>
      </c>
      <c r="D20" s="428">
        <v>1</v>
      </c>
      <c r="E20" s="413">
        <v>10408728240</v>
      </c>
      <c r="F20" s="414">
        <f>E20/877803</f>
        <v>11857.704109008513</v>
      </c>
      <c r="G20" s="409">
        <v>1</v>
      </c>
      <c r="H20" s="432" t="s">
        <v>112</v>
      </c>
      <c r="I20" s="409" t="s">
        <v>117</v>
      </c>
      <c r="J20" s="434" t="s">
        <v>113</v>
      </c>
      <c r="K20" s="384" t="s">
        <v>41</v>
      </c>
      <c r="L20" s="436">
        <v>0.25</v>
      </c>
      <c r="M20" s="430">
        <v>40595</v>
      </c>
      <c r="N20" s="430">
        <v>40886</v>
      </c>
      <c r="O20" s="384" t="s">
        <v>41</v>
      </c>
      <c r="P20" s="380">
        <v>12072075186</v>
      </c>
      <c r="Q20" s="380">
        <f>P20*L20</f>
        <v>3018018796.5</v>
      </c>
      <c r="R20" s="380">
        <f>Q20*D20</f>
        <v>3018018796.5</v>
      </c>
      <c r="S20" s="378">
        <f>E20/877803</f>
        <v>11857.704109008513</v>
      </c>
      <c r="T20" s="378">
        <f>R20/828116</f>
        <v>3644.4396636461561</v>
      </c>
      <c r="U20" s="378">
        <v>14742.5</v>
      </c>
      <c r="V20" s="378">
        <f>U20*L20</f>
        <v>3685.625</v>
      </c>
      <c r="W20" s="378">
        <f>V20*D20</f>
        <v>3685.625</v>
      </c>
      <c r="X20" s="380" t="s">
        <v>114</v>
      </c>
      <c r="Y20" s="197" t="s">
        <v>234</v>
      </c>
      <c r="Z20" s="197" t="s">
        <v>235</v>
      </c>
      <c r="AA20" s="197" t="s">
        <v>236</v>
      </c>
      <c r="AB20" s="365" t="s">
        <v>41</v>
      </c>
      <c r="AC20" s="363" t="s">
        <v>249</v>
      </c>
      <c r="AD20" s="363" t="s">
        <v>249</v>
      </c>
      <c r="AE20" s="363"/>
      <c r="AF20" s="365" t="s">
        <v>41</v>
      </c>
      <c r="AG20" s="254"/>
      <c r="AH20" s="368" t="s">
        <v>62</v>
      </c>
    </row>
    <row r="21" spans="1:34" x14ac:dyDescent="0.25">
      <c r="A21" s="442"/>
      <c r="B21" s="445"/>
      <c r="C21" s="447"/>
      <c r="D21" s="449"/>
      <c r="E21" s="371"/>
      <c r="F21" s="415"/>
      <c r="G21" s="410"/>
      <c r="H21" s="433"/>
      <c r="I21" s="410"/>
      <c r="J21" s="435"/>
      <c r="K21" s="385"/>
      <c r="L21" s="437"/>
      <c r="M21" s="431"/>
      <c r="N21" s="431"/>
      <c r="O21" s="385"/>
      <c r="P21" s="381"/>
      <c r="Q21" s="381"/>
      <c r="R21" s="381"/>
      <c r="S21" s="374"/>
      <c r="T21" s="379"/>
      <c r="U21" s="379"/>
      <c r="V21" s="379"/>
      <c r="W21" s="379"/>
      <c r="X21" s="381"/>
      <c r="Y21" s="371" t="s">
        <v>63</v>
      </c>
      <c r="Z21" s="373">
        <f>T20+T22</f>
        <v>35226.187580889549</v>
      </c>
      <c r="AA21" s="376">
        <f>W20+W22</f>
        <v>12061.105</v>
      </c>
      <c r="AB21" s="366"/>
      <c r="AC21" s="364"/>
      <c r="AD21" s="364"/>
      <c r="AE21" s="364"/>
      <c r="AF21" s="366"/>
      <c r="AG21" s="255"/>
      <c r="AH21" s="369"/>
    </row>
    <row r="22" spans="1:34" ht="157.5" customHeight="1" x14ac:dyDescent="0.25">
      <c r="A22" s="442"/>
      <c r="B22" s="445"/>
      <c r="C22" s="447"/>
      <c r="D22" s="449"/>
      <c r="E22" s="371"/>
      <c r="F22" s="415"/>
      <c r="G22" s="200">
        <v>2</v>
      </c>
      <c r="H22" s="256" t="s">
        <v>115</v>
      </c>
      <c r="I22" s="203" t="s">
        <v>116</v>
      </c>
      <c r="J22" s="204" t="s">
        <v>118</v>
      </c>
      <c r="K22" s="205" t="s">
        <v>41</v>
      </c>
      <c r="L22" s="257">
        <v>1</v>
      </c>
      <c r="M22" s="258">
        <v>43539</v>
      </c>
      <c r="N22" s="258">
        <v>42356</v>
      </c>
      <c r="O22" s="205" t="s">
        <v>41</v>
      </c>
      <c r="P22" s="208">
        <v>27722553067</v>
      </c>
      <c r="Q22" s="208">
        <f>P22*L22</f>
        <v>27722553067</v>
      </c>
      <c r="R22" s="208">
        <f>Q22*D20</f>
        <v>27722553067</v>
      </c>
      <c r="S22" s="379"/>
      <c r="T22" s="209">
        <f>R22/877803</f>
        <v>31581.747917243392</v>
      </c>
      <c r="U22" s="209">
        <v>31582</v>
      </c>
      <c r="V22" s="209">
        <v>8375.48</v>
      </c>
      <c r="W22" s="209">
        <f>V22*L22</f>
        <v>8375.48</v>
      </c>
      <c r="X22" s="208" t="s">
        <v>119</v>
      </c>
      <c r="Y22" s="371"/>
      <c r="Z22" s="374"/>
      <c r="AA22" s="376"/>
      <c r="AB22" s="366"/>
      <c r="AC22" s="211" t="s">
        <v>250</v>
      </c>
      <c r="AD22" s="211" t="s">
        <v>250</v>
      </c>
      <c r="AE22" s="211" t="s">
        <v>250</v>
      </c>
      <c r="AF22" s="366"/>
      <c r="AG22" s="200"/>
      <c r="AH22" s="369"/>
    </row>
    <row r="23" spans="1:34" ht="31.5" customHeight="1" thickBot="1" x14ac:dyDescent="0.3">
      <c r="A23" s="443"/>
      <c r="B23" s="446"/>
      <c r="C23" s="448"/>
      <c r="D23" s="450"/>
      <c r="E23" s="372"/>
      <c r="F23" s="416"/>
      <c r="G23" s="212"/>
      <c r="H23" s="212"/>
      <c r="I23" s="214"/>
      <c r="J23" s="215"/>
      <c r="K23" s="214" t="s">
        <v>26</v>
      </c>
      <c r="L23" s="216"/>
      <c r="M23" s="217"/>
      <c r="N23" s="217"/>
      <c r="O23" s="214" t="s">
        <v>26</v>
      </c>
      <c r="P23" s="218"/>
      <c r="Q23" s="219"/>
      <c r="R23" s="219"/>
      <c r="S23" s="220"/>
      <c r="T23" s="220"/>
      <c r="U23" s="221"/>
      <c r="V23" s="221"/>
      <c r="W23" s="220"/>
      <c r="X23" s="219"/>
      <c r="Y23" s="372"/>
      <c r="Z23" s="375"/>
      <c r="AA23" s="377"/>
      <c r="AB23" s="367"/>
      <c r="AC23" s="219"/>
      <c r="AD23" s="219"/>
      <c r="AE23" s="219"/>
      <c r="AF23" s="367"/>
      <c r="AG23" s="212"/>
      <c r="AH23" s="370"/>
    </row>
    <row r="24" spans="1:34" ht="15.75" thickBot="1" x14ac:dyDescent="0.3">
      <c r="A24" s="246">
        <v>1</v>
      </c>
      <c r="B24" s="247"/>
      <c r="C24" s="246"/>
      <c r="D24" s="248"/>
      <c r="E24" s="249">
        <f>SUM(E20:E23)</f>
        <v>10408728240</v>
      </c>
      <c r="F24" s="250">
        <f>SUM(F20:F23)</f>
        <v>11857.704109008513</v>
      </c>
      <c r="G24" s="246"/>
      <c r="H24" s="246"/>
      <c r="I24" s="246"/>
      <c r="J24" s="246"/>
      <c r="K24" s="246"/>
      <c r="L24" s="246"/>
      <c r="M24" s="246"/>
      <c r="N24" s="246"/>
      <c r="O24" s="246">
        <v>0</v>
      </c>
      <c r="P24" s="249"/>
      <c r="Q24" s="249">
        <v>28209465978</v>
      </c>
      <c r="R24" s="249"/>
      <c r="S24" s="249"/>
      <c r="T24" s="249"/>
      <c r="U24" s="249"/>
      <c r="V24" s="249"/>
      <c r="W24" s="249"/>
      <c r="X24" s="249"/>
      <c r="Y24" s="249"/>
      <c r="Z24" s="249"/>
      <c r="AA24" s="249"/>
      <c r="AB24" s="249"/>
      <c r="AC24" s="249"/>
      <c r="AD24" s="249"/>
      <c r="AE24" s="249"/>
      <c r="AF24" s="249"/>
      <c r="AG24" s="251"/>
      <c r="AH24" s="251"/>
    </row>
    <row r="25" spans="1:34" ht="52.5" customHeight="1" thickBot="1" x14ac:dyDescent="0.3">
      <c r="A25" s="419" t="s">
        <v>17</v>
      </c>
      <c r="B25" s="420"/>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c r="AH25" s="421"/>
    </row>
    <row r="26" spans="1:34" ht="15.75" thickBot="1" x14ac:dyDescent="0.3">
      <c r="A26" s="191"/>
      <c r="B26" s="191"/>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397" t="s">
        <v>7</v>
      </c>
      <c r="AD26" s="398"/>
      <c r="AE26" s="399"/>
      <c r="AF26" s="191"/>
      <c r="AG26" s="191"/>
      <c r="AH26" s="191"/>
    </row>
    <row r="27" spans="1:34" ht="129.75" customHeight="1" thickBot="1" x14ac:dyDescent="0.3">
      <c r="A27" s="259" t="s">
        <v>0</v>
      </c>
      <c r="B27" s="260" t="s">
        <v>1</v>
      </c>
      <c r="C27" s="194" t="s">
        <v>2</v>
      </c>
      <c r="D27" s="194" t="s">
        <v>18</v>
      </c>
      <c r="E27" s="194" t="s">
        <v>10</v>
      </c>
      <c r="F27" s="194" t="s">
        <v>12</v>
      </c>
      <c r="G27" s="194" t="s">
        <v>3</v>
      </c>
      <c r="H27" s="194" t="s">
        <v>19</v>
      </c>
      <c r="I27" s="194" t="s">
        <v>13</v>
      </c>
      <c r="J27" s="194" t="s">
        <v>4</v>
      </c>
      <c r="K27" s="194" t="s">
        <v>20</v>
      </c>
      <c r="L27" s="194" t="s">
        <v>21</v>
      </c>
      <c r="M27" s="194" t="s">
        <v>5</v>
      </c>
      <c r="N27" s="194" t="s">
        <v>6</v>
      </c>
      <c r="O27" s="194" t="s">
        <v>22</v>
      </c>
      <c r="P27" s="194" t="s">
        <v>9</v>
      </c>
      <c r="Q27" s="194" t="s">
        <v>15</v>
      </c>
      <c r="R27" s="194" t="s">
        <v>15</v>
      </c>
      <c r="S27" s="194" t="s">
        <v>40</v>
      </c>
      <c r="T27" s="194" t="s">
        <v>39</v>
      </c>
      <c r="U27" s="194" t="s">
        <v>8</v>
      </c>
      <c r="V27" s="194" t="s">
        <v>16</v>
      </c>
      <c r="W27" s="194" t="s">
        <v>16</v>
      </c>
      <c r="X27" s="194" t="s">
        <v>28</v>
      </c>
      <c r="Y27" s="400" t="s">
        <v>27</v>
      </c>
      <c r="Z27" s="401"/>
      <c r="AA27" s="401"/>
      <c r="AB27" s="402"/>
      <c r="AC27" s="194" t="s">
        <v>23</v>
      </c>
      <c r="AD27" s="194" t="s">
        <v>24</v>
      </c>
      <c r="AE27" s="194" t="s">
        <v>25</v>
      </c>
      <c r="AF27" s="194" t="s">
        <v>29</v>
      </c>
      <c r="AG27" s="194" t="s">
        <v>11</v>
      </c>
      <c r="AH27" s="195" t="s">
        <v>233</v>
      </c>
    </row>
    <row r="28" spans="1:34" ht="88.5" customHeight="1" x14ac:dyDescent="0.25">
      <c r="A28" s="422">
        <v>4</v>
      </c>
      <c r="B28" s="425" t="s">
        <v>140</v>
      </c>
      <c r="C28" s="409" t="s">
        <v>139</v>
      </c>
      <c r="D28" s="428">
        <v>0.7</v>
      </c>
      <c r="E28" s="413">
        <v>10408728240</v>
      </c>
      <c r="F28" s="414">
        <f>E28/877803</f>
        <v>11857.704109008513</v>
      </c>
      <c r="G28" s="388"/>
      <c r="H28" s="388"/>
      <c r="I28" s="388"/>
      <c r="J28" s="390"/>
      <c r="K28" s="390"/>
      <c r="L28" s="392"/>
      <c r="M28" s="382"/>
      <c r="N28" s="382"/>
      <c r="O28" s="382"/>
      <c r="P28" s="386"/>
      <c r="Q28" s="380"/>
      <c r="R28" s="380"/>
      <c r="S28" s="378">
        <f>E28/877803</f>
        <v>11857.704109008513</v>
      </c>
      <c r="T28" s="378"/>
      <c r="U28" s="378"/>
      <c r="V28" s="378"/>
      <c r="W28" s="378"/>
      <c r="X28" s="380"/>
      <c r="Y28" s="197" t="s">
        <v>234</v>
      </c>
      <c r="Z28" s="197" t="s">
        <v>235</v>
      </c>
      <c r="AA28" s="197" t="s">
        <v>236</v>
      </c>
      <c r="AB28" s="365" t="s">
        <v>41</v>
      </c>
      <c r="AC28" s="417"/>
      <c r="AD28" s="363"/>
      <c r="AE28" s="363"/>
      <c r="AF28" s="365" t="s">
        <v>41</v>
      </c>
      <c r="AG28" s="254"/>
      <c r="AH28" s="368" t="s">
        <v>62</v>
      </c>
    </row>
    <row r="29" spans="1:34" x14ac:dyDescent="0.25">
      <c r="A29" s="423"/>
      <c r="B29" s="426"/>
      <c r="C29" s="410"/>
      <c r="D29" s="429"/>
      <c r="E29" s="371"/>
      <c r="F29" s="415"/>
      <c r="G29" s="389"/>
      <c r="H29" s="389"/>
      <c r="I29" s="389"/>
      <c r="J29" s="391"/>
      <c r="K29" s="391"/>
      <c r="L29" s="393"/>
      <c r="M29" s="383"/>
      <c r="N29" s="383"/>
      <c r="O29" s="383"/>
      <c r="P29" s="387"/>
      <c r="Q29" s="381"/>
      <c r="R29" s="381"/>
      <c r="S29" s="374"/>
      <c r="T29" s="379"/>
      <c r="U29" s="379"/>
      <c r="V29" s="379"/>
      <c r="W29" s="379"/>
      <c r="X29" s="381"/>
      <c r="Y29" s="371" t="s">
        <v>63</v>
      </c>
      <c r="Z29" s="373">
        <f>T28+T30</f>
        <v>25317.227999999999</v>
      </c>
      <c r="AA29" s="376">
        <f>W28+W30</f>
        <v>126000</v>
      </c>
      <c r="AB29" s="366"/>
      <c r="AC29" s="418"/>
      <c r="AD29" s="364"/>
      <c r="AE29" s="364"/>
      <c r="AF29" s="366"/>
      <c r="AG29" s="255"/>
      <c r="AH29" s="369"/>
    </row>
    <row r="30" spans="1:34" ht="157.5" customHeight="1" x14ac:dyDescent="0.25">
      <c r="A30" s="423"/>
      <c r="B30" s="426"/>
      <c r="C30" s="200" t="s">
        <v>141</v>
      </c>
      <c r="D30" s="201">
        <v>0.3</v>
      </c>
      <c r="E30" s="371"/>
      <c r="F30" s="415"/>
      <c r="G30" s="200">
        <v>1</v>
      </c>
      <c r="H30" s="256" t="s">
        <v>143</v>
      </c>
      <c r="I30" s="203" t="s">
        <v>142</v>
      </c>
      <c r="J30" s="261" t="s">
        <v>166</v>
      </c>
      <c r="K30" s="205" t="s">
        <v>41</v>
      </c>
      <c r="L30" s="257">
        <v>1</v>
      </c>
      <c r="M30" s="258">
        <v>40321</v>
      </c>
      <c r="N30" s="258">
        <v>40870</v>
      </c>
      <c r="O30" s="205" t="s">
        <v>41</v>
      </c>
      <c r="P30" s="208">
        <v>45199691056</v>
      </c>
      <c r="Q30" s="208">
        <f>P30*L30</f>
        <v>45199691056</v>
      </c>
      <c r="R30" s="208">
        <f>Q30*D30</f>
        <v>13559907316.799999</v>
      </c>
      <c r="S30" s="379"/>
      <c r="T30" s="209">
        <f>R30/535600</f>
        <v>25317.227999999999</v>
      </c>
      <c r="U30" s="262">
        <v>420000</v>
      </c>
      <c r="V30" s="209">
        <f>U30*L30</f>
        <v>420000</v>
      </c>
      <c r="W30" s="209">
        <f>V30*D30</f>
        <v>126000</v>
      </c>
      <c r="X30" s="208" t="s">
        <v>144</v>
      </c>
      <c r="Y30" s="371"/>
      <c r="Z30" s="374"/>
      <c r="AA30" s="376"/>
      <c r="AB30" s="366"/>
      <c r="AC30" s="263" t="s">
        <v>251</v>
      </c>
      <c r="AD30" s="211" t="s">
        <v>251</v>
      </c>
      <c r="AE30" s="211" t="s">
        <v>252</v>
      </c>
      <c r="AF30" s="366"/>
      <c r="AG30" s="200"/>
      <c r="AH30" s="369"/>
    </row>
    <row r="31" spans="1:34" ht="31.5" customHeight="1" thickBot="1" x14ac:dyDescent="0.3">
      <c r="A31" s="424"/>
      <c r="B31" s="427"/>
      <c r="C31" s="212"/>
      <c r="D31" s="264"/>
      <c r="E31" s="372"/>
      <c r="F31" s="416"/>
      <c r="G31" s="212"/>
      <c r="H31" s="212"/>
      <c r="I31" s="214"/>
      <c r="J31" s="215"/>
      <c r="K31" s="215"/>
      <c r="L31" s="216"/>
      <c r="M31" s="217"/>
      <c r="N31" s="217"/>
      <c r="O31" s="217"/>
      <c r="P31" s="218"/>
      <c r="Q31" s="219"/>
      <c r="R31" s="219"/>
      <c r="S31" s="220"/>
      <c r="T31" s="220"/>
      <c r="U31" s="221"/>
      <c r="V31" s="221"/>
      <c r="W31" s="220"/>
      <c r="X31" s="219"/>
      <c r="Y31" s="372"/>
      <c r="Z31" s="375"/>
      <c r="AA31" s="377"/>
      <c r="AB31" s="367"/>
      <c r="AC31" s="265"/>
      <c r="AD31" s="219"/>
      <c r="AE31" s="219"/>
      <c r="AF31" s="367"/>
      <c r="AG31" s="212"/>
      <c r="AH31" s="370"/>
    </row>
    <row r="32" spans="1:34" ht="15.75" thickBot="1" x14ac:dyDescent="0.3">
      <c r="A32" s="246">
        <v>1</v>
      </c>
      <c r="B32" s="247"/>
      <c r="C32" s="246"/>
      <c r="D32" s="248"/>
      <c r="E32" s="249">
        <f>SUM(E28:E31)</f>
        <v>10408728240</v>
      </c>
      <c r="F32" s="250">
        <f>SUM(F28:F31)</f>
        <v>11857.704109008513</v>
      </c>
      <c r="G32" s="246"/>
      <c r="H32" s="246"/>
      <c r="I32" s="246"/>
      <c r="J32" s="246"/>
      <c r="K32" s="246"/>
      <c r="L32" s="246"/>
      <c r="M32" s="246"/>
      <c r="N32" s="246"/>
      <c r="O32" s="246">
        <v>0</v>
      </c>
      <c r="P32" s="249"/>
      <c r="Q32" s="249">
        <v>28209465978</v>
      </c>
      <c r="R32" s="249"/>
      <c r="S32" s="249"/>
      <c r="T32" s="249"/>
      <c r="U32" s="249"/>
      <c r="V32" s="249"/>
      <c r="W32" s="249"/>
      <c r="X32" s="249"/>
      <c r="Y32" s="249"/>
      <c r="Z32" s="249"/>
      <c r="AA32" s="249"/>
      <c r="AB32" s="249"/>
      <c r="AC32" s="249"/>
      <c r="AD32" s="249"/>
      <c r="AE32" s="249"/>
      <c r="AF32" s="249"/>
      <c r="AG32" s="251"/>
      <c r="AH32" s="251"/>
    </row>
    <row r="33" spans="1:34" ht="34.5" thickBot="1" x14ac:dyDescent="0.3">
      <c r="A33" s="394" t="s">
        <v>17</v>
      </c>
      <c r="B33" s="395"/>
      <c r="C33" s="395"/>
      <c r="D33" s="395"/>
      <c r="E33" s="395"/>
      <c r="F33" s="395"/>
      <c r="G33" s="395"/>
      <c r="H33" s="395"/>
      <c r="I33" s="395"/>
      <c r="J33" s="395"/>
      <c r="K33" s="395"/>
      <c r="L33" s="395"/>
      <c r="M33" s="395"/>
      <c r="N33" s="395"/>
      <c r="O33" s="395"/>
      <c r="P33" s="395"/>
      <c r="Q33" s="395"/>
      <c r="R33" s="395"/>
      <c r="S33" s="395"/>
      <c r="T33" s="395"/>
      <c r="U33" s="395"/>
      <c r="V33" s="395"/>
      <c r="W33" s="395"/>
      <c r="X33" s="395"/>
      <c r="Y33" s="395"/>
      <c r="Z33" s="395"/>
      <c r="AA33" s="395"/>
      <c r="AB33" s="395"/>
      <c r="AC33" s="395"/>
      <c r="AD33" s="395"/>
      <c r="AE33" s="395"/>
      <c r="AF33" s="395"/>
      <c r="AG33" s="395"/>
      <c r="AH33" s="396"/>
    </row>
    <row r="34" spans="1:34" ht="15.75" thickBot="1" x14ac:dyDescent="0.3">
      <c r="A34" s="191"/>
      <c r="B34" s="191"/>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397" t="s">
        <v>7</v>
      </c>
      <c r="AD34" s="398"/>
      <c r="AE34" s="399"/>
      <c r="AF34" s="191"/>
      <c r="AG34" s="191"/>
      <c r="AH34" s="191"/>
    </row>
    <row r="35" spans="1:34" ht="115.5" thickBot="1" x14ac:dyDescent="0.3">
      <c r="A35" s="266" t="s">
        <v>0</v>
      </c>
      <c r="B35" s="267" t="s">
        <v>1</v>
      </c>
      <c r="C35" s="194" t="s">
        <v>2</v>
      </c>
      <c r="D35" s="194" t="s">
        <v>18</v>
      </c>
      <c r="E35" s="194" t="s">
        <v>10</v>
      </c>
      <c r="F35" s="194" t="s">
        <v>12</v>
      </c>
      <c r="G35" s="194" t="s">
        <v>3</v>
      </c>
      <c r="H35" s="194" t="s">
        <v>19</v>
      </c>
      <c r="I35" s="194" t="s">
        <v>13</v>
      </c>
      <c r="J35" s="194" t="s">
        <v>4</v>
      </c>
      <c r="K35" s="194" t="s">
        <v>20</v>
      </c>
      <c r="L35" s="194" t="s">
        <v>21</v>
      </c>
      <c r="M35" s="194" t="s">
        <v>5</v>
      </c>
      <c r="N35" s="194" t="s">
        <v>6</v>
      </c>
      <c r="O35" s="194" t="s">
        <v>22</v>
      </c>
      <c r="P35" s="194" t="s">
        <v>9</v>
      </c>
      <c r="Q35" s="194" t="s">
        <v>15</v>
      </c>
      <c r="R35" s="194" t="s">
        <v>15</v>
      </c>
      <c r="S35" s="194" t="s">
        <v>40</v>
      </c>
      <c r="T35" s="194" t="s">
        <v>39</v>
      </c>
      <c r="U35" s="194" t="s">
        <v>8</v>
      </c>
      <c r="V35" s="194" t="s">
        <v>16</v>
      </c>
      <c r="W35" s="194" t="s">
        <v>16</v>
      </c>
      <c r="X35" s="194" t="s">
        <v>28</v>
      </c>
      <c r="Y35" s="400" t="s">
        <v>27</v>
      </c>
      <c r="Z35" s="401"/>
      <c r="AA35" s="401"/>
      <c r="AB35" s="402"/>
      <c r="AC35" s="194" t="s">
        <v>23</v>
      </c>
      <c r="AD35" s="194" t="s">
        <v>24</v>
      </c>
      <c r="AE35" s="194" t="s">
        <v>25</v>
      </c>
      <c r="AF35" s="194" t="s">
        <v>29</v>
      </c>
      <c r="AG35" s="194" t="s">
        <v>11</v>
      </c>
      <c r="AH35" s="195" t="s">
        <v>233</v>
      </c>
    </row>
    <row r="36" spans="1:34" ht="76.5" x14ac:dyDescent="0.25">
      <c r="A36" s="403">
        <v>5</v>
      </c>
      <c r="B36" s="406" t="s">
        <v>167</v>
      </c>
      <c r="C36" s="409" t="s">
        <v>172</v>
      </c>
      <c r="D36" s="411">
        <v>0.61</v>
      </c>
      <c r="E36" s="413">
        <v>10408728240</v>
      </c>
      <c r="F36" s="414">
        <f>E36/877803</f>
        <v>11857.704109008513</v>
      </c>
      <c r="G36" s="388">
        <v>1</v>
      </c>
      <c r="H36" s="388" t="s">
        <v>170</v>
      </c>
      <c r="I36" s="388" t="s">
        <v>253</v>
      </c>
      <c r="J36" s="390" t="s">
        <v>169</v>
      </c>
      <c r="K36" s="384" t="s">
        <v>41</v>
      </c>
      <c r="L36" s="392">
        <v>1</v>
      </c>
      <c r="M36" s="382">
        <v>39762</v>
      </c>
      <c r="N36" s="382">
        <v>40253</v>
      </c>
      <c r="O36" s="384" t="s">
        <v>41</v>
      </c>
      <c r="P36" s="386">
        <v>8698395411</v>
      </c>
      <c r="Q36" s="380">
        <f>P36*L36</f>
        <v>8698395411</v>
      </c>
      <c r="R36" s="380">
        <f>Q36*D36</f>
        <v>5306021200.71</v>
      </c>
      <c r="S36" s="378">
        <f>E36/877803</f>
        <v>11857.704109008513</v>
      </c>
      <c r="T36" s="378">
        <f>R36/515000</f>
        <v>10302.953787786408</v>
      </c>
      <c r="U36" s="378">
        <v>3199.9</v>
      </c>
      <c r="V36" s="378">
        <f>U36*L36</f>
        <v>3199.9</v>
      </c>
      <c r="W36" s="378">
        <f>V36*D36</f>
        <v>1951.9390000000001</v>
      </c>
      <c r="X36" s="380" t="s">
        <v>171</v>
      </c>
      <c r="Y36" s="197" t="s">
        <v>234</v>
      </c>
      <c r="Z36" s="197" t="s">
        <v>235</v>
      </c>
      <c r="AA36" s="197" t="s">
        <v>236</v>
      </c>
      <c r="AB36" s="365" t="s">
        <v>41</v>
      </c>
      <c r="AC36" s="363" t="s">
        <v>230</v>
      </c>
      <c r="AD36" s="363" t="s">
        <v>231</v>
      </c>
      <c r="AE36" s="363" t="s">
        <v>232</v>
      </c>
      <c r="AF36" s="365" t="s">
        <v>41</v>
      </c>
      <c r="AG36" s="254"/>
      <c r="AH36" s="368" t="s">
        <v>62</v>
      </c>
    </row>
    <row r="37" spans="1:34" x14ac:dyDescent="0.25">
      <c r="A37" s="404"/>
      <c r="B37" s="407"/>
      <c r="C37" s="410"/>
      <c r="D37" s="412"/>
      <c r="E37" s="371"/>
      <c r="F37" s="415"/>
      <c r="G37" s="389"/>
      <c r="H37" s="389"/>
      <c r="I37" s="389"/>
      <c r="J37" s="391"/>
      <c r="K37" s="385"/>
      <c r="L37" s="393"/>
      <c r="M37" s="383"/>
      <c r="N37" s="383"/>
      <c r="O37" s="385"/>
      <c r="P37" s="387"/>
      <c r="Q37" s="381"/>
      <c r="R37" s="381"/>
      <c r="S37" s="374"/>
      <c r="T37" s="379"/>
      <c r="U37" s="379"/>
      <c r="V37" s="379"/>
      <c r="W37" s="379"/>
      <c r="X37" s="381"/>
      <c r="Y37" s="371" t="s">
        <v>63</v>
      </c>
      <c r="Z37" s="373">
        <f>T36+T38</f>
        <v>15814.246602349514</v>
      </c>
      <c r="AA37" s="376">
        <f>W36+W38</f>
        <v>5656.9390000000003</v>
      </c>
      <c r="AB37" s="366"/>
      <c r="AC37" s="364"/>
      <c r="AD37" s="364"/>
      <c r="AE37" s="364"/>
      <c r="AF37" s="366"/>
      <c r="AG37" s="255"/>
      <c r="AH37" s="369"/>
    </row>
    <row r="38" spans="1:34" ht="89.25" x14ac:dyDescent="0.25">
      <c r="A38" s="404"/>
      <c r="B38" s="407"/>
      <c r="C38" s="200" t="s">
        <v>168</v>
      </c>
      <c r="D38" s="268">
        <v>0.39</v>
      </c>
      <c r="E38" s="371"/>
      <c r="F38" s="415"/>
      <c r="G38" s="200">
        <v>3</v>
      </c>
      <c r="H38" s="202" t="s">
        <v>175</v>
      </c>
      <c r="I38" s="203" t="s">
        <v>174</v>
      </c>
      <c r="J38" s="261" t="s">
        <v>173</v>
      </c>
      <c r="K38" s="205" t="s">
        <v>41</v>
      </c>
      <c r="L38" s="206">
        <v>1</v>
      </c>
      <c r="M38" s="207">
        <v>40497</v>
      </c>
      <c r="N38" s="207">
        <v>40633</v>
      </c>
      <c r="O38" s="205" t="s">
        <v>41</v>
      </c>
      <c r="P38" s="208">
        <v>7568842132</v>
      </c>
      <c r="Q38" s="208">
        <f>P38*L38</f>
        <v>7568842132</v>
      </c>
      <c r="R38" s="208">
        <f>Q38*D38</f>
        <v>2951848431.48</v>
      </c>
      <c r="S38" s="379"/>
      <c r="T38" s="209">
        <f>R38/535600</f>
        <v>5511.2928145631067</v>
      </c>
      <c r="U38" s="262">
        <v>9500</v>
      </c>
      <c r="V38" s="209">
        <f>U38*L38</f>
        <v>9500</v>
      </c>
      <c r="W38" s="209">
        <f>V38*D38</f>
        <v>3705</v>
      </c>
      <c r="X38" s="208" t="s">
        <v>176</v>
      </c>
      <c r="Y38" s="371"/>
      <c r="Z38" s="374"/>
      <c r="AA38" s="376"/>
      <c r="AB38" s="366"/>
      <c r="AC38" s="211" t="s">
        <v>254</v>
      </c>
      <c r="AD38" s="211" t="s">
        <v>255</v>
      </c>
      <c r="AE38" s="211" t="s">
        <v>256</v>
      </c>
      <c r="AF38" s="366"/>
      <c r="AG38" s="200"/>
      <c r="AH38" s="369"/>
    </row>
    <row r="39" spans="1:34" ht="15.75" thickBot="1" x14ac:dyDescent="0.3">
      <c r="A39" s="405"/>
      <c r="B39" s="408"/>
      <c r="C39" s="212"/>
      <c r="D39" s="264"/>
      <c r="E39" s="372"/>
      <c r="F39" s="416"/>
      <c r="G39" s="212"/>
      <c r="H39" s="212"/>
      <c r="I39" s="214"/>
      <c r="J39" s="215"/>
      <c r="K39" s="215"/>
      <c r="L39" s="216"/>
      <c r="M39" s="217"/>
      <c r="N39" s="217"/>
      <c r="O39" s="217"/>
      <c r="P39" s="218"/>
      <c r="Q39" s="219"/>
      <c r="R39" s="219"/>
      <c r="S39" s="220"/>
      <c r="T39" s="220"/>
      <c r="U39" s="221"/>
      <c r="V39" s="221"/>
      <c r="W39" s="220"/>
      <c r="X39" s="219"/>
      <c r="Y39" s="372"/>
      <c r="Z39" s="375"/>
      <c r="AA39" s="377"/>
      <c r="AB39" s="367"/>
      <c r="AC39" s="219"/>
      <c r="AD39" s="219"/>
      <c r="AE39" s="219"/>
      <c r="AF39" s="367"/>
      <c r="AG39" s="212"/>
      <c r="AH39" s="370"/>
    </row>
    <row r="40" spans="1:34" ht="15.75" thickBot="1" x14ac:dyDescent="0.3">
      <c r="A40" s="269">
        <v>1</v>
      </c>
      <c r="B40" s="270"/>
      <c r="C40" s="269"/>
      <c r="D40" s="248"/>
      <c r="E40" s="271">
        <f>SUM(E36:E39)</f>
        <v>10408728240</v>
      </c>
      <c r="F40" s="250">
        <f>SUM(F36:F39)</f>
        <v>11857.704109008513</v>
      </c>
      <c r="G40" s="246"/>
      <c r="H40" s="269"/>
      <c r="I40" s="269"/>
      <c r="J40" s="269"/>
      <c r="K40" s="269"/>
      <c r="L40" s="246"/>
      <c r="M40" s="269"/>
      <c r="N40" s="269"/>
      <c r="O40" s="269">
        <v>0</v>
      </c>
      <c r="P40" s="271"/>
      <c r="Q40" s="271">
        <v>28209465978</v>
      </c>
      <c r="R40" s="271"/>
      <c r="S40" s="271"/>
      <c r="T40" s="271"/>
      <c r="U40" s="271"/>
      <c r="V40" s="271"/>
      <c r="W40" s="271"/>
      <c r="X40" s="271"/>
      <c r="Y40" s="271"/>
      <c r="Z40" s="271"/>
      <c r="AA40" s="271"/>
      <c r="AB40" s="271"/>
      <c r="AC40" s="271"/>
      <c r="AD40" s="271"/>
      <c r="AE40" s="271"/>
      <c r="AF40" s="271"/>
      <c r="AG40" s="230"/>
      <c r="AH40" s="230"/>
    </row>
    <row r="44" spans="1:34" x14ac:dyDescent="0.25">
      <c r="B44" s="272" t="s">
        <v>297</v>
      </c>
    </row>
    <row r="47" spans="1:34" x14ac:dyDescent="0.25">
      <c r="B47" s="273" t="s">
        <v>298</v>
      </c>
      <c r="E47" s="273" t="s">
        <v>303</v>
      </c>
    </row>
    <row r="48" spans="1:34" x14ac:dyDescent="0.25">
      <c r="B48" s="190" t="s">
        <v>299</v>
      </c>
      <c r="E48" s="190" t="s">
        <v>300</v>
      </c>
    </row>
    <row r="52" spans="2:5" x14ac:dyDescent="0.25">
      <c r="B52" s="273" t="s">
        <v>302</v>
      </c>
      <c r="E52" s="273" t="s">
        <v>301</v>
      </c>
    </row>
    <row r="53" spans="2:5" x14ac:dyDescent="0.25">
      <c r="B53" s="190" t="s">
        <v>300</v>
      </c>
      <c r="E53" s="190" t="s">
        <v>300</v>
      </c>
    </row>
  </sheetData>
  <sheetProtection algorithmName="SHA-512" hashValue="PCBzGZqdaKryiHYtsShRV1CAw4Td1cPTZHK0ny8AXfYRm4BgcsXSPsa4D5N4KluBT9ZZ/wPR4ualdraWTt2s0g==" saltValue="se1rddO+tlxxezshyq0nZA==" spinCount="100000" sheet="1" objects="1" scenarios="1"/>
  <mergeCells count="182">
    <mergeCell ref="A1:AH1"/>
    <mergeCell ref="AC2:AE2"/>
    <mergeCell ref="Y3:AB3"/>
    <mergeCell ref="A4:A7"/>
    <mergeCell ref="B4:B7"/>
    <mergeCell ref="C4:C5"/>
    <mergeCell ref="D4:D5"/>
    <mergeCell ref="E4:E7"/>
    <mergeCell ref="F4:F7"/>
    <mergeCell ref="G4:G5"/>
    <mergeCell ref="N4:N5"/>
    <mergeCell ref="O4:O5"/>
    <mergeCell ref="P4:P5"/>
    <mergeCell ref="Q4:Q5"/>
    <mergeCell ref="R4:R5"/>
    <mergeCell ref="S4:S6"/>
    <mergeCell ref="H4:H5"/>
    <mergeCell ref="I4:I5"/>
    <mergeCell ref="J4:J5"/>
    <mergeCell ref="K4:K5"/>
    <mergeCell ref="L4:L5"/>
    <mergeCell ref="M4:M5"/>
    <mergeCell ref="AC4:AC5"/>
    <mergeCell ref="AD4:AD5"/>
    <mergeCell ref="AE4:AE5"/>
    <mergeCell ref="AF4:AF7"/>
    <mergeCell ref="AG4:AG7"/>
    <mergeCell ref="AH4:AH7"/>
    <mergeCell ref="T4:T5"/>
    <mergeCell ref="U4:U5"/>
    <mergeCell ref="V4:V5"/>
    <mergeCell ref="W4:W5"/>
    <mergeCell ref="X4:X5"/>
    <mergeCell ref="AB4:AB7"/>
    <mergeCell ref="Y5:Y7"/>
    <mergeCell ref="Z5:Z7"/>
    <mergeCell ref="AA5:AA7"/>
    <mergeCell ref="A9:AH9"/>
    <mergeCell ref="AC10:AE10"/>
    <mergeCell ref="Y11:AB11"/>
    <mergeCell ref="A12:A15"/>
    <mergeCell ref="B12:B15"/>
    <mergeCell ref="C12:C13"/>
    <mergeCell ref="D12:D13"/>
    <mergeCell ref="E12:E15"/>
    <mergeCell ref="F12:F15"/>
    <mergeCell ref="G12:G13"/>
    <mergeCell ref="N12:N13"/>
    <mergeCell ref="O12:O13"/>
    <mergeCell ref="P12:P13"/>
    <mergeCell ref="Q12:Q13"/>
    <mergeCell ref="R12:R13"/>
    <mergeCell ref="S12:S14"/>
    <mergeCell ref="H12:H13"/>
    <mergeCell ref="I12:I13"/>
    <mergeCell ref="J12:J13"/>
    <mergeCell ref="K12:K13"/>
    <mergeCell ref="L12:L13"/>
    <mergeCell ref="M12:M13"/>
    <mergeCell ref="AC12:AC13"/>
    <mergeCell ref="AD12:AD13"/>
    <mergeCell ref="AE12:AE13"/>
    <mergeCell ref="AF12:AF15"/>
    <mergeCell ref="AG12:AG15"/>
    <mergeCell ref="AH12:AH15"/>
    <mergeCell ref="T12:T13"/>
    <mergeCell ref="U12:U13"/>
    <mergeCell ref="V12:V13"/>
    <mergeCell ref="W12:W13"/>
    <mergeCell ref="X12:X13"/>
    <mergeCell ref="AB12:AB15"/>
    <mergeCell ref="Y13:Y15"/>
    <mergeCell ref="Z13:Z15"/>
    <mergeCell ref="AA13:AA15"/>
    <mergeCell ref="A17:AH17"/>
    <mergeCell ref="AC18:AE18"/>
    <mergeCell ref="Y19:AB19"/>
    <mergeCell ref="A20:A23"/>
    <mergeCell ref="B20:B23"/>
    <mergeCell ref="C20:C23"/>
    <mergeCell ref="D20:D23"/>
    <mergeCell ref="E20:E23"/>
    <mergeCell ref="F20:F23"/>
    <mergeCell ref="G20:G21"/>
    <mergeCell ref="N20:N21"/>
    <mergeCell ref="O20:O21"/>
    <mergeCell ref="P20:P21"/>
    <mergeCell ref="Q20:Q21"/>
    <mergeCell ref="R20:R21"/>
    <mergeCell ref="S20:S22"/>
    <mergeCell ref="H20:H21"/>
    <mergeCell ref="I20:I21"/>
    <mergeCell ref="J20:J21"/>
    <mergeCell ref="K20:K21"/>
    <mergeCell ref="L20:L21"/>
    <mergeCell ref="M20:M21"/>
    <mergeCell ref="AC20:AC21"/>
    <mergeCell ref="AD20:AD21"/>
    <mergeCell ref="AE20:AE21"/>
    <mergeCell ref="AF20:AF23"/>
    <mergeCell ref="AH20:AH23"/>
    <mergeCell ref="Y21:Y23"/>
    <mergeCell ref="Z21:Z23"/>
    <mergeCell ref="AA21:AA23"/>
    <mergeCell ref="T20:T21"/>
    <mergeCell ref="U20:U21"/>
    <mergeCell ref="V20:V21"/>
    <mergeCell ref="W20:W21"/>
    <mergeCell ref="X20:X21"/>
    <mergeCell ref="AB20:AB23"/>
    <mergeCell ref="A25:AH25"/>
    <mergeCell ref="AC26:AE26"/>
    <mergeCell ref="Y27:AB27"/>
    <mergeCell ref="A28:A31"/>
    <mergeCell ref="B28:B31"/>
    <mergeCell ref="C28:C29"/>
    <mergeCell ref="D28:D29"/>
    <mergeCell ref="E28:E31"/>
    <mergeCell ref="F28:F31"/>
    <mergeCell ref="G28:G29"/>
    <mergeCell ref="N28:N29"/>
    <mergeCell ref="O28:O29"/>
    <mergeCell ref="P28:P29"/>
    <mergeCell ref="Q28:Q29"/>
    <mergeCell ref="R28:R29"/>
    <mergeCell ref="S28:S30"/>
    <mergeCell ref="H28:H29"/>
    <mergeCell ref="I28:I29"/>
    <mergeCell ref="J28:J29"/>
    <mergeCell ref="K28:K29"/>
    <mergeCell ref="L28:L29"/>
    <mergeCell ref="M28:M29"/>
    <mergeCell ref="AC28:AC29"/>
    <mergeCell ref="AD28:AD29"/>
    <mergeCell ref="AE28:AE29"/>
    <mergeCell ref="AF28:AF31"/>
    <mergeCell ref="AH28:AH31"/>
    <mergeCell ref="Y29:Y31"/>
    <mergeCell ref="Z29:Z31"/>
    <mergeCell ref="AA29:AA31"/>
    <mergeCell ref="T28:T29"/>
    <mergeCell ref="U28:U29"/>
    <mergeCell ref="V28:V29"/>
    <mergeCell ref="W28:W29"/>
    <mergeCell ref="X28:X29"/>
    <mergeCell ref="AB28:AB31"/>
    <mergeCell ref="A33:AH33"/>
    <mergeCell ref="AC34:AE34"/>
    <mergeCell ref="Y35:AB35"/>
    <mergeCell ref="A36:A39"/>
    <mergeCell ref="B36:B39"/>
    <mergeCell ref="C36:C37"/>
    <mergeCell ref="D36:D37"/>
    <mergeCell ref="E36:E39"/>
    <mergeCell ref="F36:F39"/>
    <mergeCell ref="G36:G37"/>
    <mergeCell ref="N36:N37"/>
    <mergeCell ref="O36:O37"/>
    <mergeCell ref="P36:P37"/>
    <mergeCell ref="Q36:Q37"/>
    <mergeCell ref="R36:R37"/>
    <mergeCell ref="S36:S38"/>
    <mergeCell ref="H36:H37"/>
    <mergeCell ref="I36:I37"/>
    <mergeCell ref="J36:J37"/>
    <mergeCell ref="K36:K37"/>
    <mergeCell ref="L36:L37"/>
    <mergeCell ref="M36:M37"/>
    <mergeCell ref="AC36:AC37"/>
    <mergeCell ref="AD36:AD37"/>
    <mergeCell ref="AE36:AE37"/>
    <mergeCell ref="AF36:AF39"/>
    <mergeCell ref="AH36:AH39"/>
    <mergeCell ref="Y37:Y39"/>
    <mergeCell ref="Z37:Z39"/>
    <mergeCell ref="AA37:AA39"/>
    <mergeCell ref="T36:T37"/>
    <mergeCell ref="U36:U37"/>
    <mergeCell ref="V36:V37"/>
    <mergeCell ref="W36:W37"/>
    <mergeCell ref="X36:X37"/>
    <mergeCell ref="AB36:AB39"/>
  </mergeCells>
  <conditionalFormatting sqref="D8">
    <cfRule type="cellIs" dxfId="14" priority="15" operator="equal">
      <formula>"ERROR &gt; 100%"</formula>
    </cfRule>
  </conditionalFormatting>
  <conditionalFormatting sqref="O6 O4 K6 K4 O20 K22:K23 K20 K30 O36 K38 K36">
    <cfRule type="cellIs" dxfId="13" priority="14" operator="equal">
      <formula>$O$10</formula>
    </cfRule>
  </conditionalFormatting>
  <conditionalFormatting sqref="L7">
    <cfRule type="cellIs" dxfId="12" priority="13" operator="greaterThan">
      <formula>1</formula>
    </cfRule>
  </conditionalFormatting>
  <conditionalFormatting sqref="D16">
    <cfRule type="cellIs" dxfId="11" priority="12" operator="equal">
      <formula>"ERROR &gt; 100%"</formula>
    </cfRule>
  </conditionalFormatting>
  <conditionalFormatting sqref="L23">
    <cfRule type="cellIs" dxfId="10" priority="9" operator="greaterThan">
      <formula>1</formula>
    </cfRule>
  </conditionalFormatting>
  <conditionalFormatting sqref="D24">
    <cfRule type="cellIs" dxfId="9" priority="11" operator="equal">
      <formula>"ERROR &gt; 100%"</formula>
    </cfRule>
  </conditionalFormatting>
  <conditionalFormatting sqref="O22:O23">
    <cfRule type="cellIs" dxfId="8" priority="10" operator="equal">
      <formula>$O$10</formula>
    </cfRule>
  </conditionalFormatting>
  <conditionalFormatting sqref="L31">
    <cfRule type="cellIs" dxfId="7" priority="6" operator="greaterThan">
      <formula>1</formula>
    </cfRule>
  </conditionalFormatting>
  <conditionalFormatting sqref="D32">
    <cfRule type="cellIs" dxfId="6" priority="8" operator="equal">
      <formula>"ERROR &gt; 100%"</formula>
    </cfRule>
  </conditionalFormatting>
  <conditionalFormatting sqref="O30">
    <cfRule type="cellIs" dxfId="5" priority="7" operator="equal">
      <formula>$O$10</formula>
    </cfRule>
  </conditionalFormatting>
  <conditionalFormatting sqref="L39">
    <cfRule type="cellIs" dxfId="4" priority="3" operator="greaterThan">
      <formula>1</formula>
    </cfRule>
  </conditionalFormatting>
  <conditionalFormatting sqref="D40">
    <cfRule type="cellIs" dxfId="3" priority="5" operator="equal">
      <formula>"ERROR &gt; 100%"</formula>
    </cfRule>
  </conditionalFormatting>
  <conditionalFormatting sqref="O38">
    <cfRule type="cellIs" dxfId="2" priority="4" operator="equal">
      <formula>$O$10</formula>
    </cfRule>
  </conditionalFormatting>
  <conditionalFormatting sqref="O14 O12 K14 K12">
    <cfRule type="cellIs" dxfId="1" priority="2" operator="equal">
      <formula>$O$15</formula>
    </cfRule>
  </conditionalFormatting>
  <conditionalFormatting sqref="L15">
    <cfRule type="cellIs" dxfId="0" priority="1" operator="greaterThan">
      <formula>1</formula>
    </cfRule>
  </conditionalFormatting>
  <pageMargins left="0.31496062992125984" right="0.31496062992125984" top="0.55118110236220474" bottom="0.55118110236220474" header="0.31496062992125984" footer="0.31496062992125984"/>
  <pageSetup paperSize="164"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73"/>
  <sheetViews>
    <sheetView topLeftCell="A47" zoomScale="50" zoomScaleNormal="50" workbookViewId="0">
      <selection activeCell="A69" sqref="A69"/>
    </sheetView>
  </sheetViews>
  <sheetFormatPr baseColWidth="10" defaultRowHeight="15" x14ac:dyDescent="0.25"/>
  <cols>
    <col min="1" max="1" width="20" customWidth="1"/>
    <col min="2" max="2" width="19.85546875" customWidth="1"/>
    <col min="3" max="3" width="27.42578125" customWidth="1"/>
    <col min="4" max="4" width="40.42578125" customWidth="1"/>
    <col min="5" max="5" width="30" customWidth="1"/>
    <col min="6" max="6" width="37.7109375" customWidth="1"/>
    <col min="7" max="7" width="36.7109375" customWidth="1"/>
    <col min="8" max="8" width="51.42578125" customWidth="1"/>
    <col min="9" max="9" width="39.140625" customWidth="1"/>
    <col min="10" max="10" width="27.140625" customWidth="1"/>
    <col min="11" max="11" width="39.7109375" customWidth="1"/>
    <col min="12" max="13" width="16" customWidth="1"/>
    <col min="14" max="14" width="24" customWidth="1"/>
    <col min="15" max="15" width="76.28515625" customWidth="1"/>
    <col min="16" max="16" width="16.42578125" customWidth="1"/>
    <col min="17" max="17" width="28.28515625" hidden="1" customWidth="1"/>
    <col min="18" max="18" width="28.28515625" customWidth="1"/>
    <col min="19" max="19" width="23.7109375" customWidth="1"/>
    <col min="20" max="20" width="23.42578125" customWidth="1"/>
    <col min="21" max="21" width="24.42578125" customWidth="1"/>
    <col min="22" max="22" width="16.42578125" customWidth="1"/>
    <col min="23" max="23" width="54.28515625" customWidth="1"/>
    <col min="24" max="24" width="26.7109375" customWidth="1"/>
  </cols>
  <sheetData>
    <row r="1" spans="1:24" ht="32.25" customHeight="1" x14ac:dyDescent="0.25">
      <c r="A1" s="566" t="s">
        <v>145</v>
      </c>
      <c r="B1" s="567"/>
      <c r="C1" s="567"/>
      <c r="D1" s="567"/>
      <c r="E1" s="567"/>
      <c r="F1" s="567"/>
      <c r="G1" s="567"/>
      <c r="H1" s="567"/>
      <c r="I1" s="567"/>
      <c r="J1" s="567"/>
      <c r="K1" s="567"/>
      <c r="L1" s="567"/>
      <c r="M1" s="567"/>
      <c r="N1" s="567"/>
      <c r="O1" s="567"/>
      <c r="P1" s="567"/>
      <c r="Q1" s="567"/>
      <c r="R1" s="567"/>
      <c r="S1" s="567"/>
      <c r="T1" s="567"/>
      <c r="U1" s="567"/>
      <c r="V1" s="567"/>
      <c r="W1" s="567"/>
      <c r="X1" s="568"/>
    </row>
    <row r="2" spans="1:24" ht="20.25" customHeight="1" x14ac:dyDescent="0.25">
      <c r="A2" s="569" t="s">
        <v>43</v>
      </c>
      <c r="B2" s="570" t="s">
        <v>1</v>
      </c>
      <c r="C2" s="571" t="s">
        <v>84</v>
      </c>
      <c r="D2" s="572"/>
      <c r="E2" s="572"/>
      <c r="F2" s="572"/>
      <c r="G2" s="572"/>
      <c r="H2" s="572"/>
      <c r="I2" s="572"/>
      <c r="J2" s="572"/>
      <c r="K2" s="572"/>
      <c r="L2" s="572"/>
      <c r="M2" s="572"/>
      <c r="N2" s="572"/>
      <c r="O2" s="572"/>
      <c r="P2" s="572"/>
      <c r="Q2" s="572"/>
      <c r="R2" s="572"/>
      <c r="S2" s="572"/>
      <c r="T2" s="572"/>
      <c r="U2" s="572"/>
      <c r="V2" s="572"/>
      <c r="W2" s="572"/>
      <c r="X2" s="573"/>
    </row>
    <row r="3" spans="1:24" ht="86.1" customHeight="1" x14ac:dyDescent="0.25">
      <c r="A3" s="569"/>
      <c r="B3" s="570"/>
      <c r="C3" s="61" t="s">
        <v>44</v>
      </c>
      <c r="D3" s="61" t="s">
        <v>45</v>
      </c>
      <c r="E3" s="61" t="s">
        <v>46</v>
      </c>
      <c r="F3" s="61" t="s">
        <v>73</v>
      </c>
      <c r="G3" s="61" t="s">
        <v>69</v>
      </c>
      <c r="H3" s="61" t="s">
        <v>68</v>
      </c>
      <c r="I3" s="61" t="s">
        <v>47</v>
      </c>
      <c r="J3" s="61" t="s">
        <v>48</v>
      </c>
      <c r="K3" s="61" t="s">
        <v>49</v>
      </c>
      <c r="L3" s="61" t="s">
        <v>50</v>
      </c>
      <c r="M3" s="61" t="s">
        <v>51</v>
      </c>
      <c r="N3" s="61" t="s">
        <v>52</v>
      </c>
      <c r="O3" s="61" t="s">
        <v>53</v>
      </c>
      <c r="P3" s="61" t="s">
        <v>54</v>
      </c>
      <c r="Q3" s="61" t="s">
        <v>55</v>
      </c>
      <c r="R3" s="61" t="s">
        <v>56</v>
      </c>
      <c r="S3" s="61" t="s">
        <v>57</v>
      </c>
      <c r="T3" s="61" t="s">
        <v>58</v>
      </c>
      <c r="U3" s="61" t="s">
        <v>59</v>
      </c>
      <c r="V3" s="61" t="s">
        <v>60</v>
      </c>
      <c r="W3" s="61" t="s">
        <v>61</v>
      </c>
      <c r="X3" s="62" t="s">
        <v>14</v>
      </c>
    </row>
    <row r="4" spans="1:24" ht="97.5" customHeight="1" x14ac:dyDescent="0.25">
      <c r="A4" s="574">
        <v>1</v>
      </c>
      <c r="B4" s="577" t="s">
        <v>291</v>
      </c>
      <c r="C4" s="16" t="s">
        <v>64</v>
      </c>
      <c r="D4" s="18" t="s">
        <v>65</v>
      </c>
      <c r="E4" s="17" t="s">
        <v>66</v>
      </c>
      <c r="F4" s="17" t="s">
        <v>67</v>
      </c>
      <c r="G4" s="17" t="s">
        <v>70</v>
      </c>
      <c r="H4" s="156" t="s">
        <v>41</v>
      </c>
      <c r="I4" s="17" t="s">
        <v>71</v>
      </c>
      <c r="J4" s="17" t="s">
        <v>64</v>
      </c>
      <c r="K4" s="17" t="s">
        <v>257</v>
      </c>
      <c r="L4" s="1">
        <v>41244</v>
      </c>
      <c r="M4" s="1">
        <v>41963</v>
      </c>
      <c r="N4" s="3">
        <v>13870879418.58</v>
      </c>
      <c r="O4" s="17" t="s">
        <v>91</v>
      </c>
      <c r="P4" s="4">
        <v>16483.759999999998</v>
      </c>
      <c r="Q4" s="17"/>
      <c r="R4" s="156" t="s">
        <v>41</v>
      </c>
      <c r="S4" s="156" t="s">
        <v>41</v>
      </c>
      <c r="T4" s="156" t="s">
        <v>41</v>
      </c>
      <c r="U4" s="156" t="s">
        <v>41</v>
      </c>
      <c r="V4" s="156" t="s">
        <v>41</v>
      </c>
      <c r="W4" s="48"/>
      <c r="X4" s="188" t="s">
        <v>295</v>
      </c>
    </row>
    <row r="5" spans="1:24" ht="20.25" customHeight="1" x14ac:dyDescent="0.25">
      <c r="A5" s="575"/>
      <c r="B5" s="578"/>
      <c r="C5" s="571" t="s">
        <v>82</v>
      </c>
      <c r="D5" s="572"/>
      <c r="E5" s="572"/>
      <c r="F5" s="572"/>
      <c r="G5" s="572"/>
      <c r="H5" s="572"/>
      <c r="I5" s="572"/>
      <c r="J5" s="572"/>
      <c r="K5" s="572"/>
      <c r="L5" s="572"/>
      <c r="M5" s="572"/>
      <c r="N5" s="572"/>
      <c r="O5" s="572"/>
      <c r="P5" s="572"/>
      <c r="Q5" s="572"/>
      <c r="R5" s="572"/>
      <c r="S5" s="572"/>
      <c r="T5" s="572"/>
      <c r="U5" s="572"/>
      <c r="V5" s="572"/>
      <c r="W5" s="572"/>
      <c r="X5" s="573"/>
    </row>
    <row r="6" spans="1:24" ht="87.75" customHeight="1" x14ac:dyDescent="0.25">
      <c r="A6" s="575"/>
      <c r="B6" s="578"/>
      <c r="C6" s="35" t="s">
        <v>44</v>
      </c>
      <c r="D6" s="35" t="s">
        <v>45</v>
      </c>
      <c r="E6" s="35" t="s">
        <v>46</v>
      </c>
      <c r="F6" s="35" t="s">
        <v>74</v>
      </c>
      <c r="G6" s="35" t="s">
        <v>75</v>
      </c>
      <c r="H6" s="35" t="s">
        <v>76</v>
      </c>
      <c r="I6" s="35" t="s">
        <v>47</v>
      </c>
      <c r="J6" s="35" t="s">
        <v>48</v>
      </c>
      <c r="K6" s="35" t="s">
        <v>49</v>
      </c>
      <c r="L6" s="35" t="s">
        <v>50</v>
      </c>
      <c r="M6" s="35" t="s">
        <v>51</v>
      </c>
      <c r="N6" s="35" t="s">
        <v>52</v>
      </c>
      <c r="O6" s="35" t="s">
        <v>53</v>
      </c>
      <c r="P6" s="35" t="s">
        <v>54</v>
      </c>
      <c r="Q6" s="35" t="s">
        <v>55</v>
      </c>
      <c r="R6" s="35" t="s">
        <v>56</v>
      </c>
      <c r="S6" s="35" t="s">
        <v>57</v>
      </c>
      <c r="T6" s="35" t="s">
        <v>58</v>
      </c>
      <c r="U6" s="35" t="s">
        <v>59</v>
      </c>
      <c r="V6" s="35" t="s">
        <v>60</v>
      </c>
      <c r="W6" s="35" t="s">
        <v>61</v>
      </c>
      <c r="X6" s="47" t="s">
        <v>14</v>
      </c>
    </row>
    <row r="7" spans="1:24" ht="108.75" customHeight="1" x14ac:dyDescent="0.25">
      <c r="A7" s="575"/>
      <c r="B7" s="578"/>
      <c r="C7" s="16" t="s">
        <v>72</v>
      </c>
      <c r="D7" s="18" t="s">
        <v>65</v>
      </c>
      <c r="E7" s="17" t="s">
        <v>63</v>
      </c>
      <c r="F7" s="17" t="s">
        <v>77</v>
      </c>
      <c r="G7" s="17" t="s">
        <v>78</v>
      </c>
      <c r="H7" s="156" t="s">
        <v>41</v>
      </c>
      <c r="I7" s="17" t="s">
        <v>79</v>
      </c>
      <c r="J7" s="17" t="s">
        <v>72</v>
      </c>
      <c r="K7" s="17" t="s">
        <v>258</v>
      </c>
      <c r="L7" s="1">
        <v>43332</v>
      </c>
      <c r="M7" s="1">
        <v>43821</v>
      </c>
      <c r="N7" s="6">
        <v>12541346895</v>
      </c>
      <c r="O7" s="5"/>
      <c r="P7" s="4">
        <v>15116.93</v>
      </c>
      <c r="Q7" s="17"/>
      <c r="R7" s="156" t="s">
        <v>41</v>
      </c>
      <c r="S7" s="157" t="s">
        <v>80</v>
      </c>
      <c r="T7" s="156" t="s">
        <v>41</v>
      </c>
      <c r="U7" s="157" t="s">
        <v>80</v>
      </c>
      <c r="V7" s="156" t="s">
        <v>41</v>
      </c>
      <c r="W7" s="18" t="s">
        <v>259</v>
      </c>
      <c r="X7" s="69" t="s">
        <v>295</v>
      </c>
    </row>
    <row r="8" spans="1:24" ht="20.25" x14ac:dyDescent="0.25">
      <c r="A8" s="575"/>
      <c r="B8" s="578"/>
      <c r="C8" s="571" t="s">
        <v>83</v>
      </c>
      <c r="D8" s="572"/>
      <c r="E8" s="572"/>
      <c r="F8" s="572"/>
      <c r="G8" s="572"/>
      <c r="H8" s="572"/>
      <c r="I8" s="572"/>
      <c r="J8" s="572"/>
      <c r="K8" s="572"/>
      <c r="L8" s="572"/>
      <c r="M8" s="572"/>
      <c r="N8" s="572"/>
      <c r="O8" s="572"/>
      <c r="P8" s="572"/>
      <c r="Q8" s="572"/>
      <c r="R8" s="572"/>
      <c r="S8" s="572"/>
      <c r="T8" s="572"/>
      <c r="U8" s="572"/>
      <c r="V8" s="572"/>
      <c r="W8" s="572"/>
      <c r="X8" s="573"/>
    </row>
    <row r="9" spans="1:24" ht="105" customHeight="1" x14ac:dyDescent="0.25">
      <c r="A9" s="575"/>
      <c r="B9" s="578"/>
      <c r="C9" s="35" t="s">
        <v>44</v>
      </c>
      <c r="D9" s="35" t="s">
        <v>45</v>
      </c>
      <c r="E9" s="35" t="s">
        <v>46</v>
      </c>
      <c r="F9" s="35" t="s">
        <v>86</v>
      </c>
      <c r="G9" s="35" t="s">
        <v>88</v>
      </c>
      <c r="H9" s="35" t="s">
        <v>87</v>
      </c>
      <c r="I9" s="35" t="s">
        <v>47</v>
      </c>
      <c r="J9" s="35" t="s">
        <v>48</v>
      </c>
      <c r="K9" s="35" t="s">
        <v>49</v>
      </c>
      <c r="L9" s="35" t="s">
        <v>50</v>
      </c>
      <c r="M9" s="35" t="s">
        <v>51</v>
      </c>
      <c r="N9" s="35" t="s">
        <v>52</v>
      </c>
      <c r="O9" s="35" t="s">
        <v>53</v>
      </c>
      <c r="P9" s="35" t="s">
        <v>54</v>
      </c>
      <c r="Q9" s="35" t="s">
        <v>55</v>
      </c>
      <c r="R9" s="35" t="s">
        <v>56</v>
      </c>
      <c r="S9" s="35" t="s">
        <v>57</v>
      </c>
      <c r="T9" s="35" t="s">
        <v>58</v>
      </c>
      <c r="U9" s="35" t="s">
        <v>59</v>
      </c>
      <c r="V9" s="35" t="s">
        <v>60</v>
      </c>
      <c r="W9" s="35" t="s">
        <v>61</v>
      </c>
      <c r="X9" s="47" t="s">
        <v>14</v>
      </c>
    </row>
    <row r="10" spans="1:24" ht="99" x14ac:dyDescent="0.25">
      <c r="A10" s="576"/>
      <c r="B10" s="579"/>
      <c r="C10" s="16" t="s">
        <v>85</v>
      </c>
      <c r="D10" s="18" t="s">
        <v>65</v>
      </c>
      <c r="E10" s="17" t="s">
        <v>89</v>
      </c>
      <c r="F10" s="17" t="s">
        <v>90</v>
      </c>
      <c r="G10" s="17" t="s">
        <v>78</v>
      </c>
      <c r="H10" s="156" t="s">
        <v>41</v>
      </c>
      <c r="I10" s="17" t="s">
        <v>79</v>
      </c>
      <c r="J10" s="17" t="s">
        <v>85</v>
      </c>
      <c r="K10" s="17" t="s">
        <v>258</v>
      </c>
      <c r="L10" s="1">
        <v>43332</v>
      </c>
      <c r="M10" s="1">
        <v>43821</v>
      </c>
      <c r="N10" s="6">
        <v>12541346895</v>
      </c>
      <c r="O10" s="5"/>
      <c r="P10" s="4">
        <v>3576.79</v>
      </c>
      <c r="Q10" s="17"/>
      <c r="R10" s="157" t="s">
        <v>80</v>
      </c>
      <c r="S10" s="156" t="s">
        <v>41</v>
      </c>
      <c r="T10" s="156" t="s">
        <v>41</v>
      </c>
      <c r="U10" s="156" t="s">
        <v>41</v>
      </c>
      <c r="V10" s="156" t="s">
        <v>41</v>
      </c>
      <c r="W10" s="18" t="s">
        <v>259</v>
      </c>
      <c r="X10" s="69" t="s">
        <v>295</v>
      </c>
    </row>
    <row r="11" spans="1:24" ht="17.25" thickBot="1" x14ac:dyDescent="0.3">
      <c r="A11" s="158"/>
      <c r="B11" s="159"/>
      <c r="C11" s="159"/>
      <c r="D11" s="160"/>
      <c r="E11" s="161"/>
      <c r="F11" s="161"/>
      <c r="G11" s="161"/>
      <c r="H11" s="161"/>
      <c r="I11" s="161"/>
      <c r="J11" s="161"/>
      <c r="K11" s="161"/>
      <c r="L11" s="161"/>
      <c r="M11" s="161"/>
      <c r="N11" s="161"/>
      <c r="O11" s="161"/>
      <c r="P11" s="161"/>
      <c r="Q11" s="161"/>
      <c r="R11" s="161"/>
      <c r="S11" s="161"/>
      <c r="T11" s="161"/>
      <c r="U11" s="161"/>
      <c r="V11" s="161"/>
      <c r="W11" s="161"/>
      <c r="X11" s="162"/>
    </row>
    <row r="12" spans="1:24" ht="20.25" customHeight="1" thickBot="1" x14ac:dyDescent="0.3">
      <c r="A12" s="68"/>
      <c r="B12" s="68"/>
      <c r="C12" s="68"/>
      <c r="D12" s="68"/>
      <c r="E12" s="68"/>
      <c r="F12" s="68"/>
      <c r="G12" s="68"/>
      <c r="H12" s="68"/>
      <c r="I12" s="68"/>
      <c r="J12" s="68"/>
      <c r="K12" s="68"/>
      <c r="L12" s="68"/>
      <c r="M12" s="68"/>
      <c r="N12" s="68"/>
      <c r="O12" s="68"/>
      <c r="P12" s="68"/>
      <c r="Q12" s="68"/>
      <c r="R12" s="68"/>
      <c r="S12" s="68"/>
      <c r="T12" s="68"/>
      <c r="U12" s="68"/>
      <c r="V12" s="68"/>
      <c r="W12" s="68"/>
      <c r="X12" s="68"/>
    </row>
    <row r="13" spans="1:24" ht="32.25" customHeight="1" x14ac:dyDescent="0.25">
      <c r="A13" s="549" t="s">
        <v>146</v>
      </c>
      <c r="B13" s="550"/>
      <c r="C13" s="550"/>
      <c r="D13" s="550"/>
      <c r="E13" s="550"/>
      <c r="F13" s="550"/>
      <c r="G13" s="550"/>
      <c r="H13" s="550"/>
      <c r="I13" s="550"/>
      <c r="J13" s="550"/>
      <c r="K13" s="550"/>
      <c r="L13" s="550"/>
      <c r="M13" s="550"/>
      <c r="N13" s="550"/>
      <c r="O13" s="550"/>
      <c r="P13" s="550"/>
      <c r="Q13" s="550"/>
      <c r="R13" s="550"/>
      <c r="S13" s="550"/>
      <c r="T13" s="550"/>
      <c r="U13" s="550"/>
      <c r="V13" s="550"/>
      <c r="W13" s="550"/>
      <c r="X13" s="551"/>
    </row>
    <row r="14" spans="1:24" ht="16.5" customHeight="1" x14ac:dyDescent="0.25">
      <c r="A14" s="552" t="s">
        <v>43</v>
      </c>
      <c r="B14" s="553" t="s">
        <v>1</v>
      </c>
      <c r="C14" s="554" t="s">
        <v>84</v>
      </c>
      <c r="D14" s="555"/>
      <c r="E14" s="555"/>
      <c r="F14" s="555"/>
      <c r="G14" s="555"/>
      <c r="H14" s="555"/>
      <c r="I14" s="555"/>
      <c r="J14" s="555"/>
      <c r="K14" s="555"/>
      <c r="L14" s="555"/>
      <c r="M14" s="555"/>
      <c r="N14" s="555"/>
      <c r="O14" s="555"/>
      <c r="P14" s="555"/>
      <c r="Q14" s="555"/>
      <c r="R14" s="555"/>
      <c r="S14" s="555"/>
      <c r="T14" s="555"/>
      <c r="U14" s="555"/>
      <c r="V14" s="555"/>
      <c r="W14" s="555"/>
      <c r="X14" s="556"/>
    </row>
    <row r="15" spans="1:24" ht="81.95" customHeight="1" x14ac:dyDescent="0.25">
      <c r="A15" s="552"/>
      <c r="B15" s="553"/>
      <c r="C15" s="60" t="s">
        <v>44</v>
      </c>
      <c r="D15" s="60" t="s">
        <v>45</v>
      </c>
      <c r="E15" s="60" t="s">
        <v>46</v>
      </c>
      <c r="F15" s="60" t="s">
        <v>73</v>
      </c>
      <c r="G15" s="60" t="s">
        <v>69</v>
      </c>
      <c r="H15" s="60" t="s">
        <v>68</v>
      </c>
      <c r="I15" s="60" t="s">
        <v>47</v>
      </c>
      <c r="J15" s="60" t="s">
        <v>48</v>
      </c>
      <c r="K15" s="60" t="s">
        <v>49</v>
      </c>
      <c r="L15" s="60" t="s">
        <v>50</v>
      </c>
      <c r="M15" s="60" t="s">
        <v>51</v>
      </c>
      <c r="N15" s="60" t="s">
        <v>52</v>
      </c>
      <c r="O15" s="60" t="s">
        <v>53</v>
      </c>
      <c r="P15" s="60" t="s">
        <v>54</v>
      </c>
      <c r="Q15" s="60" t="s">
        <v>55</v>
      </c>
      <c r="R15" s="60" t="s">
        <v>56</v>
      </c>
      <c r="S15" s="60" t="s">
        <v>57</v>
      </c>
      <c r="T15" s="60" t="s">
        <v>58</v>
      </c>
      <c r="U15" s="60" t="s">
        <v>59</v>
      </c>
      <c r="V15" s="60" t="s">
        <v>60</v>
      </c>
      <c r="W15" s="60" t="s">
        <v>61</v>
      </c>
      <c r="X15" s="63" t="s">
        <v>14</v>
      </c>
    </row>
    <row r="16" spans="1:24" ht="117.75" customHeight="1" x14ac:dyDescent="0.25">
      <c r="A16" s="557">
        <v>2</v>
      </c>
      <c r="B16" s="560" t="s">
        <v>207</v>
      </c>
      <c r="C16" s="163" t="s">
        <v>260</v>
      </c>
      <c r="D16" s="18" t="s">
        <v>127</v>
      </c>
      <c r="E16" s="164" t="s">
        <v>261</v>
      </c>
      <c r="F16" s="164" t="s">
        <v>262</v>
      </c>
      <c r="G16" s="164" t="s">
        <v>263</v>
      </c>
      <c r="H16" s="156" t="s">
        <v>41</v>
      </c>
      <c r="I16" s="17" t="s">
        <v>264</v>
      </c>
      <c r="J16" s="17" t="s">
        <v>265</v>
      </c>
      <c r="K16" s="48" t="s">
        <v>266</v>
      </c>
      <c r="L16" s="1">
        <v>42212</v>
      </c>
      <c r="M16" s="1">
        <v>42926</v>
      </c>
      <c r="N16" s="3">
        <v>4780429719</v>
      </c>
      <c r="O16" s="164" t="s">
        <v>267</v>
      </c>
      <c r="P16" s="4">
        <v>2126</v>
      </c>
      <c r="Q16" s="17"/>
      <c r="R16" s="165" t="s">
        <v>41</v>
      </c>
      <c r="S16" s="165" t="s">
        <v>41</v>
      </c>
      <c r="T16" s="165" t="s">
        <v>41</v>
      </c>
      <c r="U16" s="165" t="s">
        <v>41</v>
      </c>
      <c r="V16" s="165" t="s">
        <v>41</v>
      </c>
      <c r="W16" s="48"/>
      <c r="X16" s="37" t="s">
        <v>62</v>
      </c>
    </row>
    <row r="17" spans="1:24" ht="18" customHeight="1" x14ac:dyDescent="0.25">
      <c r="A17" s="558"/>
      <c r="B17" s="561"/>
      <c r="C17" s="563" t="s">
        <v>82</v>
      </c>
      <c r="D17" s="564"/>
      <c r="E17" s="564"/>
      <c r="F17" s="564"/>
      <c r="G17" s="564"/>
      <c r="H17" s="564"/>
      <c r="I17" s="564"/>
      <c r="J17" s="564"/>
      <c r="K17" s="564"/>
      <c r="L17" s="564"/>
      <c r="M17" s="564"/>
      <c r="N17" s="564"/>
      <c r="O17" s="564"/>
      <c r="P17" s="564"/>
      <c r="Q17" s="564"/>
      <c r="R17" s="564"/>
      <c r="S17" s="564"/>
      <c r="T17" s="564"/>
      <c r="U17" s="564"/>
      <c r="V17" s="564"/>
      <c r="W17" s="564"/>
      <c r="X17" s="565"/>
    </row>
    <row r="18" spans="1:24" ht="102" customHeight="1" x14ac:dyDescent="0.25">
      <c r="A18" s="558"/>
      <c r="B18" s="561"/>
      <c r="C18" s="35" t="s">
        <v>44</v>
      </c>
      <c r="D18" s="166" t="s">
        <v>45</v>
      </c>
      <c r="E18" s="166" t="s">
        <v>46</v>
      </c>
      <c r="F18" s="166" t="s">
        <v>74</v>
      </c>
      <c r="G18" s="166" t="s">
        <v>75</v>
      </c>
      <c r="H18" s="166" t="s">
        <v>76</v>
      </c>
      <c r="I18" s="166" t="s">
        <v>47</v>
      </c>
      <c r="J18" s="166" t="s">
        <v>48</v>
      </c>
      <c r="K18" s="166" t="s">
        <v>49</v>
      </c>
      <c r="L18" s="166" t="s">
        <v>50</v>
      </c>
      <c r="M18" s="166" t="s">
        <v>51</v>
      </c>
      <c r="N18" s="166" t="s">
        <v>52</v>
      </c>
      <c r="O18" s="166" t="s">
        <v>53</v>
      </c>
      <c r="P18" s="166" t="s">
        <v>54</v>
      </c>
      <c r="Q18" s="166" t="s">
        <v>55</v>
      </c>
      <c r="R18" s="166" t="s">
        <v>56</v>
      </c>
      <c r="S18" s="166" t="s">
        <v>57</v>
      </c>
      <c r="T18" s="166" t="s">
        <v>58</v>
      </c>
      <c r="U18" s="166" t="s">
        <v>59</v>
      </c>
      <c r="V18" s="166" t="s">
        <v>60</v>
      </c>
      <c r="W18" s="35" t="s">
        <v>61</v>
      </c>
      <c r="X18" s="47" t="s">
        <v>14</v>
      </c>
    </row>
    <row r="19" spans="1:24" ht="132" x14ac:dyDescent="0.25">
      <c r="A19" s="558"/>
      <c r="B19" s="561"/>
      <c r="C19" s="167" t="s">
        <v>268</v>
      </c>
      <c r="D19" s="18" t="s">
        <v>65</v>
      </c>
      <c r="E19" s="168" t="s">
        <v>269</v>
      </c>
      <c r="F19" s="168" t="s">
        <v>270</v>
      </c>
      <c r="G19" s="17" t="s">
        <v>271</v>
      </c>
      <c r="H19" s="156" t="s">
        <v>41</v>
      </c>
      <c r="I19" s="17" t="s">
        <v>272</v>
      </c>
      <c r="J19" s="17" t="s">
        <v>268</v>
      </c>
      <c r="K19" s="17" t="s">
        <v>273</v>
      </c>
      <c r="L19" s="1">
        <v>41593</v>
      </c>
      <c r="M19" s="1">
        <v>41927</v>
      </c>
      <c r="N19" s="6">
        <v>8174457179</v>
      </c>
      <c r="O19" s="48" t="s">
        <v>274</v>
      </c>
      <c r="P19" s="4">
        <v>4800</v>
      </c>
      <c r="Q19" s="168"/>
      <c r="R19" s="165" t="s">
        <v>41</v>
      </c>
      <c r="S19" s="165" t="s">
        <v>41</v>
      </c>
      <c r="T19" s="165" t="s">
        <v>41</v>
      </c>
      <c r="U19" s="165" t="s">
        <v>41</v>
      </c>
      <c r="V19" s="165" t="s">
        <v>41</v>
      </c>
      <c r="W19" s="18"/>
      <c r="X19" s="37" t="s">
        <v>62</v>
      </c>
    </row>
    <row r="20" spans="1:24" ht="20.25" customHeight="1" x14ac:dyDescent="0.25">
      <c r="A20" s="558"/>
      <c r="B20" s="561"/>
      <c r="C20" s="563" t="s">
        <v>83</v>
      </c>
      <c r="D20" s="564"/>
      <c r="E20" s="564"/>
      <c r="F20" s="564"/>
      <c r="G20" s="564"/>
      <c r="H20" s="564"/>
      <c r="I20" s="564"/>
      <c r="J20" s="564"/>
      <c r="K20" s="564"/>
      <c r="L20" s="564"/>
      <c r="M20" s="564"/>
      <c r="N20" s="564"/>
      <c r="O20" s="564"/>
      <c r="P20" s="564"/>
      <c r="Q20" s="564"/>
      <c r="R20" s="564"/>
      <c r="S20" s="564"/>
      <c r="T20" s="564"/>
      <c r="U20" s="564"/>
      <c r="V20" s="564"/>
      <c r="W20" s="564"/>
      <c r="X20" s="565"/>
    </row>
    <row r="21" spans="1:24" ht="114.75" x14ac:dyDescent="0.25">
      <c r="A21" s="558"/>
      <c r="B21" s="561"/>
      <c r="C21" s="35" t="s">
        <v>44</v>
      </c>
      <c r="D21" s="166" t="s">
        <v>45</v>
      </c>
      <c r="E21" s="166" t="s">
        <v>46</v>
      </c>
      <c r="F21" s="166" t="s">
        <v>86</v>
      </c>
      <c r="G21" s="166" t="s">
        <v>88</v>
      </c>
      <c r="H21" s="169" t="s">
        <v>87</v>
      </c>
      <c r="I21" s="166" t="s">
        <v>47</v>
      </c>
      <c r="J21" s="166" t="s">
        <v>48</v>
      </c>
      <c r="K21" s="166" t="s">
        <v>49</v>
      </c>
      <c r="L21" s="166" t="s">
        <v>50</v>
      </c>
      <c r="M21" s="166" t="s">
        <v>51</v>
      </c>
      <c r="N21" s="166" t="s">
        <v>52</v>
      </c>
      <c r="O21" s="166" t="s">
        <v>53</v>
      </c>
      <c r="P21" s="166" t="s">
        <v>54</v>
      </c>
      <c r="Q21" s="166" t="s">
        <v>55</v>
      </c>
      <c r="R21" s="166" t="s">
        <v>56</v>
      </c>
      <c r="S21" s="166" t="s">
        <v>57</v>
      </c>
      <c r="T21" s="166" t="s">
        <v>58</v>
      </c>
      <c r="U21" s="166" t="s">
        <v>59</v>
      </c>
      <c r="V21" s="166" t="s">
        <v>60</v>
      </c>
      <c r="W21" s="35" t="s">
        <v>61</v>
      </c>
      <c r="X21" s="47" t="s">
        <v>14</v>
      </c>
    </row>
    <row r="22" spans="1:24" ht="165" x14ac:dyDescent="0.25">
      <c r="A22" s="559"/>
      <c r="B22" s="562"/>
      <c r="C22" s="167" t="s">
        <v>275</v>
      </c>
      <c r="D22" s="18" t="s">
        <v>65</v>
      </c>
      <c r="E22" s="168" t="s">
        <v>276</v>
      </c>
      <c r="F22" s="168" t="s">
        <v>277</v>
      </c>
      <c r="G22" s="17" t="s">
        <v>278</v>
      </c>
      <c r="H22" s="156" t="s">
        <v>41</v>
      </c>
      <c r="I22" s="17" t="s">
        <v>279</v>
      </c>
      <c r="J22" s="17" t="s">
        <v>275</v>
      </c>
      <c r="K22" s="17" t="s">
        <v>280</v>
      </c>
      <c r="L22" s="1">
        <v>41385</v>
      </c>
      <c r="M22" s="1">
        <v>42253</v>
      </c>
      <c r="N22" s="170">
        <v>21075343090.709999</v>
      </c>
      <c r="O22" s="48" t="s">
        <v>281</v>
      </c>
      <c r="P22" s="4">
        <v>25350.49</v>
      </c>
      <c r="Q22" s="168"/>
      <c r="R22" s="165" t="s">
        <v>41</v>
      </c>
      <c r="S22" s="165" t="s">
        <v>41</v>
      </c>
      <c r="T22" s="165" t="s">
        <v>41</v>
      </c>
      <c r="U22" s="165" t="s">
        <v>41</v>
      </c>
      <c r="V22" s="165" t="s">
        <v>41</v>
      </c>
      <c r="W22" s="18"/>
      <c r="X22" s="37" t="s">
        <v>62</v>
      </c>
    </row>
    <row r="23" spans="1:24" ht="17.25" thickBot="1" x14ac:dyDescent="0.3">
      <c r="A23" s="171"/>
      <c r="B23" s="172"/>
      <c r="C23" s="172"/>
      <c r="D23" s="173"/>
      <c r="E23" s="173"/>
      <c r="F23" s="173"/>
      <c r="G23" s="173"/>
      <c r="H23" s="173"/>
      <c r="I23" s="173"/>
      <c r="J23" s="173"/>
      <c r="K23" s="173"/>
      <c r="L23" s="173"/>
      <c r="M23" s="173"/>
      <c r="N23" s="173"/>
      <c r="O23" s="173"/>
      <c r="P23" s="173"/>
      <c r="Q23" s="173"/>
      <c r="R23" s="173"/>
      <c r="S23" s="173"/>
      <c r="T23" s="173"/>
      <c r="U23" s="173"/>
      <c r="V23" s="173"/>
      <c r="W23" s="173"/>
      <c r="X23" s="174"/>
    </row>
    <row r="24" spans="1:24" ht="15.75" thickBot="1" x14ac:dyDescent="0.3">
      <c r="A24" s="68"/>
      <c r="B24" s="68"/>
      <c r="C24" s="68"/>
      <c r="D24" s="68"/>
      <c r="E24" s="68"/>
      <c r="F24" s="68"/>
      <c r="G24" s="68"/>
      <c r="H24" s="68"/>
      <c r="I24" s="68"/>
      <c r="J24" s="68"/>
      <c r="K24" s="68"/>
      <c r="L24" s="68"/>
      <c r="M24" s="68"/>
      <c r="N24" s="68"/>
      <c r="O24" s="68"/>
      <c r="P24" s="68"/>
      <c r="Q24" s="68"/>
      <c r="R24" s="68"/>
      <c r="S24" s="68"/>
      <c r="T24" s="68"/>
      <c r="U24" s="68"/>
      <c r="V24" s="68"/>
      <c r="W24" s="68"/>
      <c r="X24" s="68"/>
    </row>
    <row r="25" spans="1:24" ht="32.25" customHeight="1" x14ac:dyDescent="0.25">
      <c r="A25" s="535" t="s">
        <v>146</v>
      </c>
      <c r="B25" s="536"/>
      <c r="C25" s="536"/>
      <c r="D25" s="536"/>
      <c r="E25" s="536"/>
      <c r="F25" s="536"/>
      <c r="G25" s="536"/>
      <c r="H25" s="536"/>
      <c r="I25" s="536"/>
      <c r="J25" s="536"/>
      <c r="K25" s="536"/>
      <c r="L25" s="536"/>
      <c r="M25" s="536"/>
      <c r="N25" s="536"/>
      <c r="O25" s="536"/>
      <c r="P25" s="536"/>
      <c r="Q25" s="536"/>
      <c r="R25" s="536"/>
      <c r="S25" s="536"/>
      <c r="T25" s="536"/>
      <c r="U25" s="536"/>
      <c r="V25" s="536"/>
      <c r="W25" s="536"/>
      <c r="X25" s="537"/>
    </row>
    <row r="26" spans="1:24" ht="20.25" customHeight="1" x14ac:dyDescent="0.25">
      <c r="A26" s="538" t="s">
        <v>43</v>
      </c>
      <c r="B26" s="539" t="s">
        <v>1</v>
      </c>
      <c r="C26" s="540" t="s">
        <v>84</v>
      </c>
      <c r="D26" s="541"/>
      <c r="E26" s="541"/>
      <c r="F26" s="541"/>
      <c r="G26" s="541"/>
      <c r="H26" s="541"/>
      <c r="I26" s="541"/>
      <c r="J26" s="541"/>
      <c r="K26" s="541"/>
      <c r="L26" s="541"/>
      <c r="M26" s="541"/>
      <c r="N26" s="541"/>
      <c r="O26" s="541"/>
      <c r="P26" s="541"/>
      <c r="Q26" s="541"/>
      <c r="R26" s="541"/>
      <c r="S26" s="541"/>
      <c r="T26" s="541"/>
      <c r="U26" s="541"/>
      <c r="V26" s="541"/>
      <c r="W26" s="541"/>
      <c r="X26" s="542"/>
    </row>
    <row r="27" spans="1:24" ht="87" customHeight="1" x14ac:dyDescent="0.25">
      <c r="A27" s="538"/>
      <c r="B27" s="539"/>
      <c r="C27" s="59" t="s">
        <v>44</v>
      </c>
      <c r="D27" s="59" t="s">
        <v>45</v>
      </c>
      <c r="E27" s="59" t="s">
        <v>46</v>
      </c>
      <c r="F27" s="59" t="s">
        <v>73</v>
      </c>
      <c r="G27" s="59" t="s">
        <v>69</v>
      </c>
      <c r="H27" s="59" t="s">
        <v>68</v>
      </c>
      <c r="I27" s="59" t="s">
        <v>47</v>
      </c>
      <c r="J27" s="59" t="s">
        <v>48</v>
      </c>
      <c r="K27" s="59" t="s">
        <v>49</v>
      </c>
      <c r="L27" s="59" t="s">
        <v>50</v>
      </c>
      <c r="M27" s="59" t="s">
        <v>51</v>
      </c>
      <c r="N27" s="59" t="s">
        <v>52</v>
      </c>
      <c r="O27" s="59" t="s">
        <v>53</v>
      </c>
      <c r="P27" s="59" t="s">
        <v>54</v>
      </c>
      <c r="Q27" s="59" t="s">
        <v>55</v>
      </c>
      <c r="R27" s="59" t="s">
        <v>56</v>
      </c>
      <c r="S27" s="59" t="s">
        <v>57</v>
      </c>
      <c r="T27" s="59" t="s">
        <v>58</v>
      </c>
      <c r="U27" s="59" t="s">
        <v>59</v>
      </c>
      <c r="V27" s="59" t="s">
        <v>60</v>
      </c>
      <c r="W27" s="59" t="s">
        <v>61</v>
      </c>
      <c r="X27" s="64" t="s">
        <v>14</v>
      </c>
    </row>
    <row r="28" spans="1:24" ht="167.25" customHeight="1" x14ac:dyDescent="0.25">
      <c r="A28" s="543">
        <v>3</v>
      </c>
      <c r="B28" s="546" t="s">
        <v>120</v>
      </c>
      <c r="C28" s="16" t="s">
        <v>121</v>
      </c>
      <c r="D28" s="18" t="s">
        <v>65</v>
      </c>
      <c r="E28" s="17" t="s">
        <v>122</v>
      </c>
      <c r="F28" s="17" t="s">
        <v>123</v>
      </c>
      <c r="G28" s="17" t="s">
        <v>124</v>
      </c>
      <c r="H28" s="156" t="s">
        <v>41</v>
      </c>
      <c r="I28" s="17" t="s">
        <v>125</v>
      </c>
      <c r="J28" s="16" t="s">
        <v>121</v>
      </c>
      <c r="K28" s="16" t="s">
        <v>282</v>
      </c>
      <c r="L28" s="1">
        <v>43539</v>
      </c>
      <c r="M28" s="1">
        <v>44195</v>
      </c>
      <c r="N28" s="3">
        <v>27722553067</v>
      </c>
      <c r="O28" s="17" t="s">
        <v>119</v>
      </c>
      <c r="P28" s="4">
        <v>8375.48</v>
      </c>
      <c r="Q28" s="17"/>
      <c r="R28" s="175" t="s">
        <v>41</v>
      </c>
      <c r="S28" s="175" t="s">
        <v>41</v>
      </c>
      <c r="T28" s="175" t="s">
        <v>41</v>
      </c>
      <c r="U28" s="175" t="s">
        <v>41</v>
      </c>
      <c r="V28" s="175" t="s">
        <v>41</v>
      </c>
      <c r="W28" s="48"/>
      <c r="X28" s="37" t="s">
        <v>62</v>
      </c>
    </row>
    <row r="29" spans="1:24" ht="20.25" customHeight="1" x14ac:dyDescent="0.25">
      <c r="A29" s="544"/>
      <c r="B29" s="547"/>
      <c r="C29" s="540" t="s">
        <v>82</v>
      </c>
      <c r="D29" s="541"/>
      <c r="E29" s="541"/>
      <c r="F29" s="541"/>
      <c r="G29" s="541"/>
      <c r="H29" s="541"/>
      <c r="I29" s="541"/>
      <c r="J29" s="541"/>
      <c r="K29" s="541"/>
      <c r="L29" s="541"/>
      <c r="M29" s="541"/>
      <c r="N29" s="541"/>
      <c r="O29" s="541"/>
      <c r="P29" s="541"/>
      <c r="Q29" s="541"/>
      <c r="R29" s="541"/>
      <c r="S29" s="541"/>
      <c r="T29" s="541"/>
      <c r="U29" s="541"/>
      <c r="V29" s="541"/>
      <c r="W29" s="541"/>
      <c r="X29" s="542"/>
    </row>
    <row r="30" spans="1:24" ht="112.5" customHeight="1" x14ac:dyDescent="0.25">
      <c r="A30" s="544"/>
      <c r="B30" s="547"/>
      <c r="C30" s="35" t="s">
        <v>44</v>
      </c>
      <c r="D30" s="35" t="s">
        <v>45</v>
      </c>
      <c r="E30" s="35" t="s">
        <v>46</v>
      </c>
      <c r="F30" s="35" t="s">
        <v>74</v>
      </c>
      <c r="G30" s="35" t="s">
        <v>75</v>
      </c>
      <c r="H30" s="35" t="s">
        <v>76</v>
      </c>
      <c r="I30" s="35" t="s">
        <v>47</v>
      </c>
      <c r="J30" s="35" t="s">
        <v>48</v>
      </c>
      <c r="K30" s="35" t="s">
        <v>49</v>
      </c>
      <c r="L30" s="35" t="s">
        <v>50</v>
      </c>
      <c r="M30" s="35" t="s">
        <v>51</v>
      </c>
      <c r="N30" s="35" t="s">
        <v>52</v>
      </c>
      <c r="O30" s="35" t="s">
        <v>53</v>
      </c>
      <c r="P30" s="35" t="s">
        <v>54</v>
      </c>
      <c r="Q30" s="35" t="s">
        <v>55</v>
      </c>
      <c r="R30" s="35" t="s">
        <v>56</v>
      </c>
      <c r="S30" s="35" t="s">
        <v>57</v>
      </c>
      <c r="T30" s="35" t="s">
        <v>58</v>
      </c>
      <c r="U30" s="35" t="s">
        <v>59</v>
      </c>
      <c r="V30" s="35" t="s">
        <v>60</v>
      </c>
      <c r="W30" s="35" t="s">
        <v>61</v>
      </c>
      <c r="X30" s="47" t="s">
        <v>14</v>
      </c>
    </row>
    <row r="31" spans="1:24" ht="148.5" x14ac:dyDescent="0.25">
      <c r="A31" s="544"/>
      <c r="B31" s="547"/>
      <c r="C31" s="16" t="s">
        <v>126</v>
      </c>
      <c r="D31" s="18" t="s">
        <v>127</v>
      </c>
      <c r="E31" s="17" t="s">
        <v>63</v>
      </c>
      <c r="F31" s="17" t="s">
        <v>128</v>
      </c>
      <c r="G31" s="17" t="s">
        <v>124</v>
      </c>
      <c r="H31" s="156" t="s">
        <v>41</v>
      </c>
      <c r="I31" s="17" t="s">
        <v>125</v>
      </c>
      <c r="J31" s="17" t="s">
        <v>126</v>
      </c>
      <c r="K31" s="17" t="s">
        <v>282</v>
      </c>
      <c r="L31" s="1">
        <v>43539</v>
      </c>
      <c r="M31" s="1">
        <v>44195</v>
      </c>
      <c r="N31" s="6">
        <v>27722553067</v>
      </c>
      <c r="O31" s="36" t="s">
        <v>119</v>
      </c>
      <c r="P31" s="4">
        <v>8375.48</v>
      </c>
      <c r="Q31" s="17"/>
      <c r="R31" s="175" t="s">
        <v>41</v>
      </c>
      <c r="S31" s="175" t="s">
        <v>41</v>
      </c>
      <c r="T31" s="175" t="s">
        <v>41</v>
      </c>
      <c r="U31" s="175" t="s">
        <v>41</v>
      </c>
      <c r="V31" s="175" t="s">
        <v>41</v>
      </c>
      <c r="W31" s="18"/>
      <c r="X31" s="37" t="s">
        <v>62</v>
      </c>
    </row>
    <row r="32" spans="1:24" ht="20.25" x14ac:dyDescent="0.25">
      <c r="A32" s="544"/>
      <c r="B32" s="547"/>
      <c r="C32" s="540" t="s">
        <v>83</v>
      </c>
      <c r="D32" s="541"/>
      <c r="E32" s="541"/>
      <c r="F32" s="541"/>
      <c r="G32" s="541"/>
      <c r="H32" s="541"/>
      <c r="I32" s="541"/>
      <c r="J32" s="541"/>
      <c r="K32" s="541"/>
      <c r="L32" s="541"/>
      <c r="M32" s="541"/>
      <c r="N32" s="541"/>
      <c r="O32" s="541"/>
      <c r="P32" s="541"/>
      <c r="Q32" s="541"/>
      <c r="R32" s="541"/>
      <c r="S32" s="541"/>
      <c r="T32" s="541"/>
      <c r="U32" s="541"/>
      <c r="V32" s="541"/>
      <c r="W32" s="541"/>
      <c r="X32" s="542"/>
    </row>
    <row r="33" spans="1:24" ht="114.75" x14ac:dyDescent="0.25">
      <c r="A33" s="544"/>
      <c r="B33" s="547"/>
      <c r="C33" s="35" t="s">
        <v>44</v>
      </c>
      <c r="D33" s="35" t="s">
        <v>45</v>
      </c>
      <c r="E33" s="35" t="s">
        <v>46</v>
      </c>
      <c r="F33" s="35" t="s">
        <v>86</v>
      </c>
      <c r="G33" s="35" t="s">
        <v>88</v>
      </c>
      <c r="H33" s="35" t="s">
        <v>87</v>
      </c>
      <c r="I33" s="35" t="s">
        <v>47</v>
      </c>
      <c r="J33" s="35" t="s">
        <v>48</v>
      </c>
      <c r="K33" s="35" t="s">
        <v>49</v>
      </c>
      <c r="L33" s="35" t="s">
        <v>50</v>
      </c>
      <c r="M33" s="35" t="s">
        <v>51</v>
      </c>
      <c r="N33" s="35" t="s">
        <v>52</v>
      </c>
      <c r="O33" s="35" t="s">
        <v>53</v>
      </c>
      <c r="P33" s="35" t="s">
        <v>54</v>
      </c>
      <c r="Q33" s="35" t="s">
        <v>55</v>
      </c>
      <c r="R33" s="35" t="s">
        <v>56</v>
      </c>
      <c r="S33" s="35" t="s">
        <v>57</v>
      </c>
      <c r="T33" s="35" t="s">
        <v>58</v>
      </c>
      <c r="U33" s="35" t="s">
        <v>59</v>
      </c>
      <c r="V33" s="35" t="s">
        <v>60</v>
      </c>
      <c r="W33" s="35" t="s">
        <v>61</v>
      </c>
      <c r="X33" s="47" t="s">
        <v>14</v>
      </c>
    </row>
    <row r="34" spans="1:24" ht="214.5" customHeight="1" x14ac:dyDescent="0.25">
      <c r="A34" s="545"/>
      <c r="B34" s="548"/>
      <c r="C34" s="16" t="s">
        <v>129</v>
      </c>
      <c r="D34" s="18" t="s">
        <v>65</v>
      </c>
      <c r="E34" s="17" t="s">
        <v>130</v>
      </c>
      <c r="F34" s="17" t="s">
        <v>131</v>
      </c>
      <c r="G34" s="17" t="s">
        <v>132</v>
      </c>
      <c r="H34" s="156" t="s">
        <v>41</v>
      </c>
      <c r="I34" s="17" t="s">
        <v>133</v>
      </c>
      <c r="J34" s="16" t="s">
        <v>129</v>
      </c>
      <c r="K34" s="17" t="s">
        <v>283</v>
      </c>
      <c r="L34" s="1">
        <v>42957</v>
      </c>
      <c r="M34" s="1">
        <v>43489</v>
      </c>
      <c r="N34" s="6">
        <v>22915865896</v>
      </c>
      <c r="O34" s="36" t="s">
        <v>134</v>
      </c>
      <c r="P34" s="4">
        <v>8083.24</v>
      </c>
      <c r="Q34" s="17"/>
      <c r="R34" s="175" t="s">
        <v>41</v>
      </c>
      <c r="S34" s="175" t="s">
        <v>41</v>
      </c>
      <c r="T34" s="175" t="s">
        <v>41</v>
      </c>
      <c r="U34" s="175" t="s">
        <v>41</v>
      </c>
      <c r="V34" s="175" t="s">
        <v>41</v>
      </c>
      <c r="W34" s="18"/>
      <c r="X34" s="37" t="s">
        <v>62</v>
      </c>
    </row>
    <row r="35" spans="1:24" ht="17.25" thickBot="1" x14ac:dyDescent="0.3">
      <c r="A35" s="176"/>
      <c r="B35" s="177"/>
      <c r="C35" s="177"/>
      <c r="D35" s="178"/>
      <c r="E35" s="178"/>
      <c r="F35" s="178"/>
      <c r="G35" s="178"/>
      <c r="H35" s="178"/>
      <c r="I35" s="178"/>
      <c r="J35" s="178"/>
      <c r="K35" s="178"/>
      <c r="L35" s="178"/>
      <c r="M35" s="178"/>
      <c r="N35" s="178"/>
      <c r="O35" s="178"/>
      <c r="P35" s="178"/>
      <c r="Q35" s="178"/>
      <c r="R35" s="178"/>
      <c r="S35" s="178"/>
      <c r="T35" s="178"/>
      <c r="U35" s="178"/>
      <c r="V35" s="178"/>
      <c r="W35" s="178"/>
      <c r="X35" s="179"/>
    </row>
    <row r="36" spans="1:24" ht="15.75" thickBot="1" x14ac:dyDescent="0.3">
      <c r="A36" s="68"/>
      <c r="B36" s="68"/>
      <c r="C36" s="68"/>
      <c r="D36" s="68"/>
      <c r="E36" s="68"/>
      <c r="F36" s="68"/>
      <c r="G36" s="68"/>
      <c r="H36" s="68"/>
      <c r="I36" s="68"/>
      <c r="J36" s="68"/>
      <c r="K36" s="68"/>
      <c r="L36" s="68"/>
      <c r="M36" s="68"/>
      <c r="N36" s="68"/>
      <c r="O36" s="68"/>
      <c r="P36" s="68"/>
      <c r="Q36" s="68"/>
      <c r="R36" s="68"/>
      <c r="S36" s="68"/>
      <c r="T36" s="68"/>
      <c r="U36" s="68"/>
      <c r="V36" s="68"/>
      <c r="W36" s="68"/>
      <c r="X36" s="68"/>
    </row>
    <row r="37" spans="1:24" ht="32.25" customHeight="1" x14ac:dyDescent="0.25">
      <c r="A37" s="521" t="s">
        <v>146</v>
      </c>
      <c r="B37" s="522"/>
      <c r="C37" s="522"/>
      <c r="D37" s="522"/>
      <c r="E37" s="522"/>
      <c r="F37" s="522"/>
      <c r="G37" s="522"/>
      <c r="H37" s="522"/>
      <c r="I37" s="522"/>
      <c r="J37" s="522"/>
      <c r="K37" s="522"/>
      <c r="L37" s="522"/>
      <c r="M37" s="522"/>
      <c r="N37" s="522"/>
      <c r="O37" s="522"/>
      <c r="P37" s="522"/>
      <c r="Q37" s="522"/>
      <c r="R37" s="522"/>
      <c r="S37" s="522"/>
      <c r="T37" s="522"/>
      <c r="U37" s="522"/>
      <c r="V37" s="522"/>
      <c r="W37" s="522"/>
      <c r="X37" s="523"/>
    </row>
    <row r="38" spans="1:24" ht="20.25" customHeight="1" x14ac:dyDescent="0.25">
      <c r="A38" s="524" t="s">
        <v>43</v>
      </c>
      <c r="B38" s="525" t="s">
        <v>1</v>
      </c>
      <c r="C38" s="526" t="s">
        <v>84</v>
      </c>
      <c r="D38" s="527"/>
      <c r="E38" s="527"/>
      <c r="F38" s="527"/>
      <c r="G38" s="527"/>
      <c r="H38" s="527"/>
      <c r="I38" s="527"/>
      <c r="J38" s="527"/>
      <c r="K38" s="527"/>
      <c r="L38" s="527"/>
      <c r="M38" s="527"/>
      <c r="N38" s="527"/>
      <c r="O38" s="527"/>
      <c r="P38" s="527"/>
      <c r="Q38" s="527"/>
      <c r="R38" s="527"/>
      <c r="S38" s="527"/>
      <c r="T38" s="527"/>
      <c r="U38" s="527"/>
      <c r="V38" s="527"/>
      <c r="W38" s="527"/>
      <c r="X38" s="528"/>
    </row>
    <row r="39" spans="1:24" ht="90.95" customHeight="1" x14ac:dyDescent="0.25">
      <c r="A39" s="524"/>
      <c r="B39" s="525"/>
      <c r="C39" s="57" t="s">
        <v>44</v>
      </c>
      <c r="D39" s="57" t="s">
        <v>45</v>
      </c>
      <c r="E39" s="57" t="s">
        <v>46</v>
      </c>
      <c r="F39" s="57" t="s">
        <v>73</v>
      </c>
      <c r="G39" s="57" t="s">
        <v>69</v>
      </c>
      <c r="H39" s="57" t="s">
        <v>68</v>
      </c>
      <c r="I39" s="57" t="s">
        <v>47</v>
      </c>
      <c r="J39" s="57" t="s">
        <v>48</v>
      </c>
      <c r="K39" s="57" t="s">
        <v>49</v>
      </c>
      <c r="L39" s="57" t="s">
        <v>50</v>
      </c>
      <c r="M39" s="57" t="s">
        <v>51</v>
      </c>
      <c r="N39" s="57" t="s">
        <v>52</v>
      </c>
      <c r="O39" s="57" t="s">
        <v>53</v>
      </c>
      <c r="P39" s="57" t="s">
        <v>54</v>
      </c>
      <c r="Q39" s="57" t="s">
        <v>55</v>
      </c>
      <c r="R39" s="57" t="s">
        <v>56</v>
      </c>
      <c r="S39" s="57" t="s">
        <v>57</v>
      </c>
      <c r="T39" s="57" t="s">
        <v>58</v>
      </c>
      <c r="U39" s="57" t="s">
        <v>59</v>
      </c>
      <c r="V39" s="57" t="s">
        <v>60</v>
      </c>
      <c r="W39" s="57" t="s">
        <v>61</v>
      </c>
      <c r="X39" s="58" t="s">
        <v>14</v>
      </c>
    </row>
    <row r="40" spans="1:24" ht="167.25" customHeight="1" x14ac:dyDescent="0.25">
      <c r="A40" s="529">
        <v>4</v>
      </c>
      <c r="B40" s="532" t="s">
        <v>284</v>
      </c>
      <c r="C40" s="16" t="s">
        <v>147</v>
      </c>
      <c r="D40" s="18" t="s">
        <v>65</v>
      </c>
      <c r="E40" s="17" t="s">
        <v>148</v>
      </c>
      <c r="F40" s="17" t="s">
        <v>149</v>
      </c>
      <c r="G40" s="17" t="s">
        <v>150</v>
      </c>
      <c r="H40" s="156" t="s">
        <v>41</v>
      </c>
      <c r="I40" s="17" t="s">
        <v>151</v>
      </c>
      <c r="J40" s="16" t="s">
        <v>147</v>
      </c>
      <c r="K40" s="16" t="s">
        <v>285</v>
      </c>
      <c r="L40" s="1">
        <v>39407</v>
      </c>
      <c r="M40" s="1">
        <v>39724</v>
      </c>
      <c r="N40" s="3">
        <v>5767524288</v>
      </c>
      <c r="O40" s="36" t="s">
        <v>286</v>
      </c>
      <c r="P40" s="4">
        <v>13500</v>
      </c>
      <c r="Q40" s="17"/>
      <c r="R40" s="156" t="s">
        <v>41</v>
      </c>
      <c r="S40" s="156" t="s">
        <v>41</v>
      </c>
      <c r="T40" s="156" t="s">
        <v>41</v>
      </c>
      <c r="U40" s="156" t="s">
        <v>41</v>
      </c>
      <c r="V40" s="156" t="s">
        <v>41</v>
      </c>
      <c r="W40" s="48"/>
      <c r="X40" s="37" t="s">
        <v>62</v>
      </c>
    </row>
    <row r="41" spans="1:24" ht="20.25" customHeight="1" x14ac:dyDescent="0.25">
      <c r="A41" s="530"/>
      <c r="B41" s="533"/>
      <c r="C41" s="526" t="s">
        <v>82</v>
      </c>
      <c r="D41" s="527"/>
      <c r="E41" s="527"/>
      <c r="F41" s="527"/>
      <c r="G41" s="527"/>
      <c r="H41" s="527"/>
      <c r="I41" s="527"/>
      <c r="J41" s="527"/>
      <c r="K41" s="527"/>
      <c r="L41" s="527"/>
      <c r="M41" s="527"/>
      <c r="N41" s="527"/>
      <c r="O41" s="527"/>
      <c r="P41" s="527"/>
      <c r="Q41" s="527"/>
      <c r="R41" s="527"/>
      <c r="S41" s="527"/>
      <c r="T41" s="527"/>
      <c r="U41" s="527"/>
      <c r="V41" s="527"/>
      <c r="W41" s="527"/>
      <c r="X41" s="528"/>
    </row>
    <row r="42" spans="1:24" ht="112.5" customHeight="1" x14ac:dyDescent="0.25">
      <c r="A42" s="530"/>
      <c r="B42" s="533"/>
      <c r="C42" s="35" t="s">
        <v>44</v>
      </c>
      <c r="D42" s="35" t="s">
        <v>45</v>
      </c>
      <c r="E42" s="35" t="s">
        <v>46</v>
      </c>
      <c r="F42" s="35" t="s">
        <v>74</v>
      </c>
      <c r="G42" s="35" t="s">
        <v>75</v>
      </c>
      <c r="H42" s="35" t="s">
        <v>76</v>
      </c>
      <c r="I42" s="35" t="s">
        <v>47</v>
      </c>
      <c r="J42" s="35" t="s">
        <v>48</v>
      </c>
      <c r="K42" s="35" t="s">
        <v>49</v>
      </c>
      <c r="L42" s="35" t="s">
        <v>50</v>
      </c>
      <c r="M42" s="35" t="s">
        <v>51</v>
      </c>
      <c r="N42" s="35" t="s">
        <v>52</v>
      </c>
      <c r="O42" s="35" t="s">
        <v>53</v>
      </c>
      <c r="P42" s="35" t="s">
        <v>54</v>
      </c>
      <c r="Q42" s="35" t="s">
        <v>55</v>
      </c>
      <c r="R42" s="35" t="s">
        <v>56</v>
      </c>
      <c r="S42" s="35" t="s">
        <v>57</v>
      </c>
      <c r="T42" s="35" t="s">
        <v>58</v>
      </c>
      <c r="U42" s="35" t="s">
        <v>59</v>
      </c>
      <c r="V42" s="35" t="s">
        <v>60</v>
      </c>
      <c r="W42" s="35" t="s">
        <v>61</v>
      </c>
      <c r="X42" s="47" t="s">
        <v>14</v>
      </c>
    </row>
    <row r="43" spans="1:24" ht="231" x14ac:dyDescent="0.25">
      <c r="A43" s="530"/>
      <c r="B43" s="533"/>
      <c r="C43" s="16" t="s">
        <v>152</v>
      </c>
      <c r="D43" s="18" t="s">
        <v>65</v>
      </c>
      <c r="E43" s="17" t="s">
        <v>63</v>
      </c>
      <c r="F43" s="17" t="s">
        <v>153</v>
      </c>
      <c r="G43" s="17" t="s">
        <v>154</v>
      </c>
      <c r="H43" s="156" t="s">
        <v>41</v>
      </c>
      <c r="I43" s="17" t="s">
        <v>155</v>
      </c>
      <c r="J43" s="17" t="s">
        <v>152</v>
      </c>
      <c r="K43" s="17" t="s">
        <v>287</v>
      </c>
      <c r="L43" s="1">
        <v>43784</v>
      </c>
      <c r="M43" s="1">
        <v>44251</v>
      </c>
      <c r="N43" s="6">
        <v>4166764261</v>
      </c>
      <c r="O43" s="36" t="s">
        <v>156</v>
      </c>
      <c r="P43" s="4">
        <v>2500</v>
      </c>
      <c r="Q43" s="17"/>
      <c r="R43" s="156" t="s">
        <v>41</v>
      </c>
      <c r="S43" s="156" t="s">
        <v>41</v>
      </c>
      <c r="T43" s="156" t="s">
        <v>41</v>
      </c>
      <c r="U43" s="156" t="s">
        <v>41</v>
      </c>
      <c r="V43" s="156" t="s">
        <v>41</v>
      </c>
      <c r="W43" s="18"/>
      <c r="X43" s="37" t="s">
        <v>62</v>
      </c>
    </row>
    <row r="44" spans="1:24" ht="20.25" x14ac:dyDescent="0.25">
      <c r="A44" s="530"/>
      <c r="B44" s="533"/>
      <c r="C44" s="526" t="s">
        <v>83</v>
      </c>
      <c r="D44" s="527"/>
      <c r="E44" s="527"/>
      <c r="F44" s="527"/>
      <c r="G44" s="527"/>
      <c r="H44" s="527"/>
      <c r="I44" s="527"/>
      <c r="J44" s="527"/>
      <c r="K44" s="527"/>
      <c r="L44" s="527"/>
      <c r="M44" s="527"/>
      <c r="N44" s="527"/>
      <c r="O44" s="527"/>
      <c r="P44" s="527"/>
      <c r="Q44" s="527"/>
      <c r="R44" s="527"/>
      <c r="S44" s="527"/>
      <c r="T44" s="527"/>
      <c r="U44" s="527"/>
      <c r="V44" s="527"/>
      <c r="W44" s="527"/>
      <c r="X44" s="528"/>
    </row>
    <row r="45" spans="1:24" ht="114.75" x14ac:dyDescent="0.25">
      <c r="A45" s="530"/>
      <c r="B45" s="533"/>
      <c r="C45" s="35" t="s">
        <v>44</v>
      </c>
      <c r="D45" s="35" t="s">
        <v>45</v>
      </c>
      <c r="E45" s="35" t="s">
        <v>46</v>
      </c>
      <c r="F45" s="35" t="s">
        <v>86</v>
      </c>
      <c r="G45" s="35" t="s">
        <v>88</v>
      </c>
      <c r="H45" s="35" t="s">
        <v>87</v>
      </c>
      <c r="I45" s="35" t="s">
        <v>47</v>
      </c>
      <c r="J45" s="35" t="s">
        <v>48</v>
      </c>
      <c r="K45" s="35" t="s">
        <v>49</v>
      </c>
      <c r="L45" s="35" t="s">
        <v>50</v>
      </c>
      <c r="M45" s="35" t="s">
        <v>51</v>
      </c>
      <c r="N45" s="35" t="s">
        <v>52</v>
      </c>
      <c r="O45" s="35" t="s">
        <v>53</v>
      </c>
      <c r="P45" s="35" t="s">
        <v>54</v>
      </c>
      <c r="Q45" s="35" t="s">
        <v>55</v>
      </c>
      <c r="R45" s="35" t="s">
        <v>56</v>
      </c>
      <c r="S45" s="35" t="s">
        <v>57</v>
      </c>
      <c r="T45" s="35" t="s">
        <v>58</v>
      </c>
      <c r="U45" s="35" t="s">
        <v>59</v>
      </c>
      <c r="V45" s="35" t="s">
        <v>60</v>
      </c>
      <c r="W45" s="35" t="s">
        <v>61</v>
      </c>
      <c r="X45" s="47" t="s">
        <v>14</v>
      </c>
    </row>
    <row r="46" spans="1:24" ht="214.5" customHeight="1" x14ac:dyDescent="0.25">
      <c r="A46" s="531"/>
      <c r="B46" s="534"/>
      <c r="C46" s="16" t="s">
        <v>157</v>
      </c>
      <c r="D46" s="18" t="s">
        <v>65</v>
      </c>
      <c r="E46" s="17" t="s">
        <v>158</v>
      </c>
      <c r="F46" s="17" t="s">
        <v>159</v>
      </c>
      <c r="G46" s="17" t="s">
        <v>288</v>
      </c>
      <c r="H46" s="156" t="s">
        <v>41</v>
      </c>
      <c r="I46" s="17" t="s">
        <v>160</v>
      </c>
      <c r="J46" s="16" t="s">
        <v>157</v>
      </c>
      <c r="K46" s="17" t="s">
        <v>288</v>
      </c>
      <c r="L46" s="1">
        <v>38108</v>
      </c>
      <c r="M46" s="1">
        <v>38291</v>
      </c>
      <c r="N46" s="6" t="s">
        <v>63</v>
      </c>
      <c r="O46" s="36" t="s">
        <v>161</v>
      </c>
      <c r="P46" s="4">
        <v>11500</v>
      </c>
      <c r="Q46" s="17"/>
      <c r="R46" s="156" t="s">
        <v>41</v>
      </c>
      <c r="S46" s="156" t="s">
        <v>41</v>
      </c>
      <c r="T46" s="156" t="s">
        <v>41</v>
      </c>
      <c r="U46" s="156" t="s">
        <v>41</v>
      </c>
      <c r="V46" s="156" t="s">
        <v>41</v>
      </c>
      <c r="W46" s="18"/>
      <c r="X46" s="37" t="s">
        <v>62</v>
      </c>
    </row>
    <row r="47" spans="1:24" ht="17.25" thickBot="1" x14ac:dyDescent="0.3">
      <c r="A47" s="180"/>
      <c r="B47" s="181"/>
      <c r="C47" s="181"/>
      <c r="D47" s="182"/>
      <c r="E47" s="182"/>
      <c r="F47" s="182"/>
      <c r="G47" s="182"/>
      <c r="H47" s="182"/>
      <c r="I47" s="182"/>
      <c r="J47" s="182"/>
      <c r="K47" s="182"/>
      <c r="L47" s="182"/>
      <c r="M47" s="182"/>
      <c r="N47" s="182"/>
      <c r="O47" s="182"/>
      <c r="P47" s="182"/>
      <c r="Q47" s="182"/>
      <c r="R47" s="182"/>
      <c r="S47" s="182"/>
      <c r="T47" s="182"/>
      <c r="U47" s="182"/>
      <c r="V47" s="182"/>
      <c r="W47" s="182"/>
      <c r="X47" s="183"/>
    </row>
    <row r="48" spans="1:24" x14ac:dyDescent="0.25">
      <c r="A48" s="68"/>
      <c r="B48" s="68"/>
      <c r="C48" s="68"/>
      <c r="D48" s="68"/>
      <c r="E48" s="68"/>
      <c r="F48" s="68"/>
      <c r="G48" s="68"/>
      <c r="H48" s="68"/>
      <c r="I48" s="68"/>
      <c r="J48" s="68"/>
      <c r="K48" s="68"/>
      <c r="L48" s="68"/>
      <c r="M48" s="68"/>
      <c r="N48" s="68"/>
      <c r="O48" s="68"/>
      <c r="P48" s="68"/>
      <c r="Q48" s="68"/>
      <c r="R48" s="68"/>
      <c r="S48" s="68"/>
      <c r="T48" s="68"/>
      <c r="U48" s="68"/>
      <c r="V48" s="68"/>
      <c r="W48" s="68"/>
      <c r="X48" s="68"/>
    </row>
    <row r="49" spans="1:24" x14ac:dyDescent="0.25">
      <c r="A49" s="68"/>
      <c r="B49" s="68"/>
      <c r="C49" s="68"/>
      <c r="D49" s="68"/>
      <c r="E49" s="68"/>
      <c r="F49" s="68"/>
      <c r="G49" s="68"/>
      <c r="H49" s="68"/>
      <c r="I49" s="68"/>
      <c r="J49" s="68"/>
      <c r="K49" s="68"/>
      <c r="L49" s="68"/>
      <c r="M49" s="68"/>
      <c r="N49" s="68"/>
      <c r="O49" s="68"/>
      <c r="P49" s="68"/>
      <c r="Q49" s="68"/>
      <c r="R49" s="68"/>
      <c r="S49" s="68"/>
      <c r="T49" s="68"/>
      <c r="U49" s="68"/>
      <c r="V49" s="68"/>
      <c r="W49" s="68"/>
      <c r="X49" s="68"/>
    </row>
    <row r="50" spans="1:24" ht="15.75" thickBot="1" x14ac:dyDescent="0.3">
      <c r="A50" s="68"/>
      <c r="B50" s="68"/>
      <c r="C50" s="68"/>
      <c r="D50" s="68"/>
      <c r="E50" s="68"/>
      <c r="F50" s="68"/>
      <c r="G50" s="68"/>
      <c r="H50" s="68"/>
      <c r="I50" s="68"/>
      <c r="J50" s="68"/>
      <c r="K50" s="68"/>
      <c r="L50" s="68"/>
      <c r="M50" s="68"/>
      <c r="N50" s="68"/>
      <c r="O50" s="68"/>
      <c r="P50" s="68"/>
      <c r="Q50" s="68"/>
      <c r="R50" s="68"/>
      <c r="S50" s="68"/>
      <c r="T50" s="68"/>
      <c r="U50" s="68"/>
      <c r="V50" s="68"/>
      <c r="W50" s="68"/>
      <c r="X50" s="68"/>
    </row>
    <row r="51" spans="1:24" ht="32.25" customHeight="1" x14ac:dyDescent="0.25">
      <c r="A51" s="506" t="s">
        <v>146</v>
      </c>
      <c r="B51" s="507"/>
      <c r="C51" s="507"/>
      <c r="D51" s="507"/>
      <c r="E51" s="507"/>
      <c r="F51" s="507"/>
      <c r="G51" s="507"/>
      <c r="H51" s="507"/>
      <c r="I51" s="507"/>
      <c r="J51" s="507"/>
      <c r="K51" s="507"/>
      <c r="L51" s="507"/>
      <c r="M51" s="507"/>
      <c r="N51" s="507"/>
      <c r="O51" s="507"/>
      <c r="P51" s="507"/>
      <c r="Q51" s="507"/>
      <c r="R51" s="507"/>
      <c r="S51" s="507"/>
      <c r="T51" s="507"/>
      <c r="U51" s="507"/>
      <c r="V51" s="507"/>
      <c r="W51" s="507"/>
      <c r="X51" s="508"/>
    </row>
    <row r="52" spans="1:24" ht="20.25" customHeight="1" x14ac:dyDescent="0.25">
      <c r="A52" s="509" t="s">
        <v>43</v>
      </c>
      <c r="B52" s="510" t="s">
        <v>1</v>
      </c>
      <c r="C52" s="511" t="s">
        <v>84</v>
      </c>
      <c r="D52" s="512"/>
      <c r="E52" s="512"/>
      <c r="F52" s="512"/>
      <c r="G52" s="512"/>
      <c r="H52" s="512"/>
      <c r="I52" s="512"/>
      <c r="J52" s="512"/>
      <c r="K52" s="512"/>
      <c r="L52" s="512"/>
      <c r="M52" s="512"/>
      <c r="N52" s="512"/>
      <c r="O52" s="512"/>
      <c r="P52" s="512"/>
      <c r="Q52" s="512"/>
      <c r="R52" s="512"/>
      <c r="S52" s="512"/>
      <c r="T52" s="512"/>
      <c r="U52" s="512"/>
      <c r="V52" s="512"/>
      <c r="W52" s="512"/>
      <c r="X52" s="513"/>
    </row>
    <row r="53" spans="1:24" ht="89.25" x14ac:dyDescent="0.25">
      <c r="A53" s="509"/>
      <c r="B53" s="510"/>
      <c r="C53" s="55" t="s">
        <v>44</v>
      </c>
      <c r="D53" s="55" t="s">
        <v>45</v>
      </c>
      <c r="E53" s="55" t="s">
        <v>46</v>
      </c>
      <c r="F53" s="55" t="s">
        <v>73</v>
      </c>
      <c r="G53" s="55" t="s">
        <v>69</v>
      </c>
      <c r="H53" s="55" t="s">
        <v>68</v>
      </c>
      <c r="I53" s="55" t="s">
        <v>47</v>
      </c>
      <c r="J53" s="55" t="s">
        <v>48</v>
      </c>
      <c r="K53" s="55" t="s">
        <v>49</v>
      </c>
      <c r="L53" s="55" t="s">
        <v>50</v>
      </c>
      <c r="M53" s="55" t="s">
        <v>51</v>
      </c>
      <c r="N53" s="55" t="s">
        <v>52</v>
      </c>
      <c r="O53" s="55" t="s">
        <v>53</v>
      </c>
      <c r="P53" s="55" t="s">
        <v>54</v>
      </c>
      <c r="Q53" s="55" t="s">
        <v>55</v>
      </c>
      <c r="R53" s="55" t="s">
        <v>56</v>
      </c>
      <c r="S53" s="55" t="s">
        <v>57</v>
      </c>
      <c r="T53" s="55" t="s">
        <v>58</v>
      </c>
      <c r="U53" s="55" t="s">
        <v>59</v>
      </c>
      <c r="V53" s="55" t="s">
        <v>60</v>
      </c>
      <c r="W53" s="55" t="s">
        <v>61</v>
      </c>
      <c r="X53" s="56" t="s">
        <v>14</v>
      </c>
    </row>
    <row r="54" spans="1:24" ht="90" x14ac:dyDescent="0.25">
      <c r="A54" s="514">
        <v>5</v>
      </c>
      <c r="B54" s="517" t="s">
        <v>167</v>
      </c>
      <c r="C54" s="16" t="s">
        <v>178</v>
      </c>
      <c r="D54" s="18" t="s">
        <v>65</v>
      </c>
      <c r="E54" s="17" t="s">
        <v>179</v>
      </c>
      <c r="F54" s="17" t="s">
        <v>180</v>
      </c>
      <c r="G54" s="17" t="s">
        <v>181</v>
      </c>
      <c r="H54" s="156" t="s">
        <v>41</v>
      </c>
      <c r="I54" s="17" t="s">
        <v>182</v>
      </c>
      <c r="J54" s="16" t="s">
        <v>178</v>
      </c>
      <c r="K54" s="16" t="s">
        <v>289</v>
      </c>
      <c r="L54" s="1" t="s">
        <v>183</v>
      </c>
      <c r="M54" s="1">
        <v>44074</v>
      </c>
      <c r="N54" s="3">
        <v>23705500428.669998</v>
      </c>
      <c r="O54" s="49"/>
      <c r="P54" s="4">
        <v>9685.8799999999992</v>
      </c>
      <c r="Q54" s="17"/>
      <c r="R54" s="157" t="s">
        <v>80</v>
      </c>
      <c r="S54" s="156" t="s">
        <v>41</v>
      </c>
      <c r="T54" s="156" t="s">
        <v>41</v>
      </c>
      <c r="U54" s="156" t="s">
        <v>41</v>
      </c>
      <c r="V54" s="156" t="s">
        <v>41</v>
      </c>
      <c r="W54" s="18" t="s">
        <v>259</v>
      </c>
      <c r="X54" s="69" t="s">
        <v>104</v>
      </c>
    </row>
    <row r="55" spans="1:24" ht="20.25" customHeight="1" x14ac:dyDescent="0.25">
      <c r="A55" s="515"/>
      <c r="B55" s="518"/>
      <c r="C55" s="511" t="s">
        <v>82</v>
      </c>
      <c r="D55" s="512"/>
      <c r="E55" s="512"/>
      <c r="F55" s="512"/>
      <c r="G55" s="512"/>
      <c r="H55" s="512"/>
      <c r="I55" s="512"/>
      <c r="J55" s="512"/>
      <c r="K55" s="512"/>
      <c r="L55" s="512"/>
      <c r="M55" s="512"/>
      <c r="N55" s="512"/>
      <c r="O55" s="512"/>
      <c r="P55" s="512"/>
      <c r="Q55" s="512"/>
      <c r="R55" s="512"/>
      <c r="S55" s="512"/>
      <c r="T55" s="512"/>
      <c r="U55" s="512"/>
      <c r="V55" s="512"/>
      <c r="W55" s="512"/>
      <c r="X55" s="520"/>
    </row>
    <row r="56" spans="1:24" ht="102" x14ac:dyDescent="0.25">
      <c r="A56" s="515"/>
      <c r="B56" s="518"/>
      <c r="C56" s="35" t="s">
        <v>44</v>
      </c>
      <c r="D56" s="35" t="s">
        <v>45</v>
      </c>
      <c r="E56" s="35" t="s">
        <v>46</v>
      </c>
      <c r="F56" s="35" t="s">
        <v>74</v>
      </c>
      <c r="G56" s="35" t="s">
        <v>75</v>
      </c>
      <c r="H56" s="35" t="s">
        <v>76</v>
      </c>
      <c r="I56" s="35" t="s">
        <v>47</v>
      </c>
      <c r="J56" s="35" t="s">
        <v>48</v>
      </c>
      <c r="K56" s="35" t="s">
        <v>49</v>
      </c>
      <c r="L56" s="35" t="s">
        <v>50</v>
      </c>
      <c r="M56" s="35" t="s">
        <v>51</v>
      </c>
      <c r="N56" s="35" t="s">
        <v>52</v>
      </c>
      <c r="O56" s="35" t="s">
        <v>53</v>
      </c>
      <c r="P56" s="35" t="s">
        <v>54</v>
      </c>
      <c r="Q56" s="35" t="s">
        <v>55</v>
      </c>
      <c r="R56" s="35" t="s">
        <v>56</v>
      </c>
      <c r="S56" s="35" t="s">
        <v>57</v>
      </c>
      <c r="T56" s="35" t="s">
        <v>58</v>
      </c>
      <c r="U56" s="35" t="s">
        <v>59</v>
      </c>
      <c r="V56" s="35" t="s">
        <v>60</v>
      </c>
      <c r="W56" s="35" t="s">
        <v>61</v>
      </c>
      <c r="X56" s="47" t="s">
        <v>14</v>
      </c>
    </row>
    <row r="57" spans="1:24" ht="198" x14ac:dyDescent="0.25">
      <c r="A57" s="515"/>
      <c r="B57" s="518"/>
      <c r="C57" s="16" t="s">
        <v>184</v>
      </c>
      <c r="D57" s="18" t="s">
        <v>65</v>
      </c>
      <c r="E57" s="17" t="s">
        <v>63</v>
      </c>
      <c r="F57" s="17" t="s">
        <v>185</v>
      </c>
      <c r="G57" s="17" t="s">
        <v>186</v>
      </c>
      <c r="H57" s="156" t="s">
        <v>41</v>
      </c>
      <c r="I57" s="17" t="s">
        <v>187</v>
      </c>
      <c r="J57" s="16" t="s">
        <v>184</v>
      </c>
      <c r="K57" s="17" t="s">
        <v>290</v>
      </c>
      <c r="L57" s="1">
        <v>44221</v>
      </c>
      <c r="M57" s="1">
        <v>44314</v>
      </c>
      <c r="N57" s="6">
        <v>1789064701</v>
      </c>
      <c r="O57" s="5"/>
      <c r="P57" s="4">
        <v>1828.86</v>
      </c>
      <c r="Q57" s="17"/>
      <c r="R57" s="157" t="s">
        <v>80</v>
      </c>
      <c r="S57" s="156" t="s">
        <v>41</v>
      </c>
      <c r="T57" s="156" t="s">
        <v>41</v>
      </c>
      <c r="U57" s="156" t="s">
        <v>41</v>
      </c>
      <c r="V57" s="156" t="s">
        <v>41</v>
      </c>
      <c r="W57" s="18" t="s">
        <v>259</v>
      </c>
      <c r="X57" s="69" t="s">
        <v>104</v>
      </c>
    </row>
    <row r="58" spans="1:24" ht="20.25" x14ac:dyDescent="0.25">
      <c r="A58" s="515"/>
      <c r="B58" s="518"/>
      <c r="C58" s="511" t="s">
        <v>83</v>
      </c>
      <c r="D58" s="512"/>
      <c r="E58" s="512"/>
      <c r="F58" s="512"/>
      <c r="G58" s="512"/>
      <c r="H58" s="512"/>
      <c r="I58" s="512"/>
      <c r="J58" s="512"/>
      <c r="K58" s="512"/>
      <c r="L58" s="512"/>
      <c r="M58" s="512"/>
      <c r="N58" s="512"/>
      <c r="O58" s="512"/>
      <c r="P58" s="512"/>
      <c r="Q58" s="512"/>
      <c r="R58" s="512"/>
      <c r="S58" s="512"/>
      <c r="T58" s="512"/>
      <c r="U58" s="512"/>
      <c r="V58" s="512"/>
      <c r="W58" s="512"/>
      <c r="X58" s="520"/>
    </row>
    <row r="59" spans="1:24" ht="114.75" x14ac:dyDescent="0.25">
      <c r="A59" s="515"/>
      <c r="B59" s="518"/>
      <c r="C59" s="35" t="s">
        <v>44</v>
      </c>
      <c r="D59" s="35" t="s">
        <v>45</v>
      </c>
      <c r="E59" s="35" t="s">
        <v>46</v>
      </c>
      <c r="F59" s="35" t="s">
        <v>86</v>
      </c>
      <c r="G59" s="35" t="s">
        <v>88</v>
      </c>
      <c r="H59" s="35" t="s">
        <v>87</v>
      </c>
      <c r="I59" s="35" t="s">
        <v>47</v>
      </c>
      <c r="J59" s="35" t="s">
        <v>48</v>
      </c>
      <c r="K59" s="35" t="s">
        <v>49</v>
      </c>
      <c r="L59" s="35" t="s">
        <v>50</v>
      </c>
      <c r="M59" s="35" t="s">
        <v>51</v>
      </c>
      <c r="N59" s="35" t="s">
        <v>52</v>
      </c>
      <c r="O59" s="35" t="s">
        <v>53</v>
      </c>
      <c r="P59" s="35" t="s">
        <v>54</v>
      </c>
      <c r="Q59" s="35" t="s">
        <v>55</v>
      </c>
      <c r="R59" s="35" t="s">
        <v>56</v>
      </c>
      <c r="S59" s="35" t="s">
        <v>57</v>
      </c>
      <c r="T59" s="35" t="s">
        <v>58</v>
      </c>
      <c r="U59" s="35" t="s">
        <v>59</v>
      </c>
      <c r="V59" s="35" t="s">
        <v>60</v>
      </c>
      <c r="W59" s="35" t="s">
        <v>61</v>
      </c>
      <c r="X59" s="47" t="s">
        <v>14</v>
      </c>
    </row>
    <row r="60" spans="1:24" ht="78.75" customHeight="1" x14ac:dyDescent="0.25">
      <c r="A60" s="516"/>
      <c r="B60" s="519"/>
      <c r="C60" s="70"/>
      <c r="D60" s="71"/>
      <c r="E60" s="5"/>
      <c r="F60" s="5"/>
      <c r="G60" s="5"/>
      <c r="H60" s="5"/>
      <c r="I60" s="5"/>
      <c r="J60" s="70"/>
      <c r="K60" s="5"/>
      <c r="L60" s="72"/>
      <c r="M60" s="72"/>
      <c r="N60" s="49"/>
      <c r="O60" s="5"/>
      <c r="P60" s="73"/>
      <c r="Q60" s="5"/>
      <c r="R60" s="5"/>
      <c r="S60" s="5"/>
      <c r="T60" s="5"/>
      <c r="U60" s="5"/>
      <c r="V60" s="5"/>
      <c r="W60" s="18" t="s">
        <v>188</v>
      </c>
      <c r="X60" s="69" t="s">
        <v>104</v>
      </c>
    </row>
    <row r="61" spans="1:24" ht="16.5" x14ac:dyDescent="0.25">
      <c r="A61" s="65"/>
      <c r="B61" s="66"/>
      <c r="C61" s="66"/>
      <c r="D61" s="67"/>
      <c r="E61" s="67"/>
      <c r="F61" s="67"/>
      <c r="G61" s="67"/>
      <c r="H61" s="67"/>
      <c r="I61" s="67"/>
      <c r="J61" s="67"/>
      <c r="K61" s="67"/>
      <c r="L61" s="67"/>
      <c r="M61" s="67"/>
      <c r="N61" s="67"/>
      <c r="O61" s="67"/>
      <c r="P61" s="67"/>
      <c r="Q61" s="67"/>
      <c r="R61" s="67"/>
      <c r="S61" s="67"/>
      <c r="T61" s="67"/>
      <c r="U61" s="67"/>
      <c r="V61" s="67"/>
      <c r="W61" s="67"/>
      <c r="X61" s="67"/>
    </row>
    <row r="64" spans="1:24" x14ac:dyDescent="0.25">
      <c r="M64" s="184" t="s">
        <v>297</v>
      </c>
    </row>
    <row r="67" spans="13:16" x14ac:dyDescent="0.25">
      <c r="M67" s="189" t="s">
        <v>298</v>
      </c>
      <c r="P67" s="189" t="s">
        <v>303</v>
      </c>
    </row>
    <row r="68" spans="13:16" x14ac:dyDescent="0.25">
      <c r="M68" t="s">
        <v>299</v>
      </c>
      <c r="P68" t="s">
        <v>300</v>
      </c>
    </row>
    <row r="72" spans="13:16" x14ac:dyDescent="0.25">
      <c r="M72" s="189" t="s">
        <v>302</v>
      </c>
      <c r="P72" s="189" t="s">
        <v>301</v>
      </c>
    </row>
    <row r="73" spans="13:16" x14ac:dyDescent="0.25">
      <c r="M73" t="s">
        <v>300</v>
      </c>
      <c r="P73" t="s">
        <v>300</v>
      </c>
    </row>
  </sheetData>
  <sheetProtection algorithmName="SHA-512" hashValue="kFOAzBfRSLjwZYMomfp2UUjvTa+I898ragea4ZpXN4TarXh8W+0XFRK2+yDq/mHsLPq2e4uTPrG7G6D1NChIzA==" saltValue="ov6yy8fW5tj5g0icntZPWA==" spinCount="100000" sheet="1" objects="1" scenarios="1"/>
  <mergeCells count="40">
    <mergeCell ref="A1:X1"/>
    <mergeCell ref="A2:A3"/>
    <mergeCell ref="B2:B3"/>
    <mergeCell ref="C2:X2"/>
    <mergeCell ref="A4:A10"/>
    <mergeCell ref="B4:B10"/>
    <mergeCell ref="C5:X5"/>
    <mergeCell ref="C8:X8"/>
    <mergeCell ref="A13:X13"/>
    <mergeCell ref="A14:A15"/>
    <mergeCell ref="B14:B15"/>
    <mergeCell ref="C14:X14"/>
    <mergeCell ref="A16:A22"/>
    <mergeCell ref="B16:B22"/>
    <mergeCell ref="C17:X17"/>
    <mergeCell ref="C20:X20"/>
    <mergeCell ref="A25:X25"/>
    <mergeCell ref="A26:A27"/>
    <mergeCell ref="B26:B27"/>
    <mergeCell ref="C26:X26"/>
    <mergeCell ref="A28:A34"/>
    <mergeCell ref="B28:B34"/>
    <mergeCell ref="C29:X29"/>
    <mergeCell ref="C32:X32"/>
    <mergeCell ref="A37:X37"/>
    <mergeCell ref="A38:A39"/>
    <mergeCell ref="B38:B39"/>
    <mergeCell ref="C38:X38"/>
    <mergeCell ref="A40:A46"/>
    <mergeCell ref="B40:B46"/>
    <mergeCell ref="C41:X41"/>
    <mergeCell ref="C44:X44"/>
    <mergeCell ref="A51:X51"/>
    <mergeCell ref="A52:A53"/>
    <mergeCell ref="B52:B53"/>
    <mergeCell ref="C52:X52"/>
    <mergeCell ref="A54:A60"/>
    <mergeCell ref="B54:B60"/>
    <mergeCell ref="C55:X55"/>
    <mergeCell ref="C58:X5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Exp. General habilitante</vt:lpstr>
      <vt:lpstr>Exp. especifica habilit</vt:lpstr>
      <vt:lpstr>personal min requerido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compras</cp:lastModifiedBy>
  <cp:revision/>
  <cp:lastPrinted>2021-05-24T21:52:16Z</cp:lastPrinted>
  <dcterms:created xsi:type="dcterms:W3CDTF">2017-03-03T03:30:08Z</dcterms:created>
  <dcterms:modified xsi:type="dcterms:W3CDTF">2021-05-24T21:52:19Z</dcterms:modified>
  <cp:category/>
  <cp:contentStatus/>
</cp:coreProperties>
</file>