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 tabRatio="809"/>
  </bookViews>
  <sheets>
    <sheet name="DEFINITIVO" sheetId="14" r:id="rId1"/>
  </sheets>
  <definedNames>
    <definedName name="_xlnm._FilterDatabase" localSheetId="0" hidden="1">DEFINITIVO!$A$6:$W$74</definedName>
    <definedName name="_xlnm.Print_Area" localSheetId="0">DEFINITIVO!$A$1:$L$74</definedName>
    <definedName name="_xlnm.Print_Titles" localSheetId="0">DEFINITIVO!$4:$6</definedName>
  </definedNames>
  <calcPr calcId="125725" iterateDelta="1E-4"/>
</workbook>
</file>

<file path=xl/calcChain.xml><?xml version="1.0" encoding="utf-8"?>
<calcChain xmlns="http://schemas.openxmlformats.org/spreadsheetml/2006/main">
  <c r="K44" i="14"/>
  <c r="L44" l="1"/>
  <c r="K49" l="1"/>
  <c r="K40"/>
  <c r="J18" l="1"/>
  <c r="I18"/>
  <c r="K17"/>
  <c r="K16"/>
  <c r="J14"/>
  <c r="I14"/>
  <c r="J13"/>
  <c r="I13"/>
  <c r="J12"/>
  <c r="I12"/>
  <c r="J11"/>
  <c r="I11"/>
  <c r="J10"/>
  <c r="I10"/>
  <c r="J22"/>
  <c r="I22"/>
  <c r="J21"/>
  <c r="I21"/>
  <c r="K36"/>
  <c r="K35"/>
  <c r="K56"/>
  <c r="K21" l="1"/>
  <c r="L21" s="1"/>
  <c r="K10"/>
  <c r="K18"/>
  <c r="L18" s="1"/>
  <c r="K22"/>
  <c r="L22" s="1"/>
  <c r="K11"/>
  <c r="K13"/>
  <c r="K14"/>
  <c r="K12"/>
  <c r="K8"/>
  <c r="K7"/>
  <c r="K69"/>
  <c r="L69" s="1"/>
  <c r="K68"/>
  <c r="K67"/>
  <c r="K66"/>
  <c r="K65" l="1"/>
  <c r="K64"/>
  <c r="K60" l="1"/>
  <c r="K53"/>
  <c r="K54"/>
  <c r="K38"/>
  <c r="K23"/>
  <c r="K42"/>
  <c r="K33"/>
  <c r="K32"/>
  <c r="K31"/>
</calcChain>
</file>

<file path=xl/comments1.xml><?xml version="1.0" encoding="utf-8"?>
<comments xmlns="http://schemas.openxmlformats.org/spreadsheetml/2006/main">
  <authors>
    <author>022-desint-304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adscritos Marzo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referenciada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indicadores que se cumplieron
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Indicadores a evaluar
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Días cama ocupada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Días cama disponible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Sumatoria del tiempo de atencion en urgencias con observacion (Medicina General y Especializada)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No Pacientes atendidos en observacion de urgencias (Medicina General y Especializada)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 xml:space="preserve">022-desint-304
Numero de quejas del periodo - Numero de quejas del periodo anterior / Numero de quejas del periodo anterior  </t>
        </r>
      </text>
    </comment>
    <comment ref="I44" authorId="0">
      <text>
        <r>
          <rPr>
            <b/>
            <sz val="9"/>
            <color indexed="81"/>
            <rFont val="Tahoma"/>
          </rPr>
          <t>022-desint-304:</t>
        </r>
        <r>
          <rPr>
            <sz val="9"/>
            <color indexed="81"/>
            <rFont val="Tahoma"/>
          </rPr>
          <t xml:space="preserve">
Acciones Completas</t>
        </r>
      </text>
    </comment>
    <comment ref="J44" authorId="0">
      <text>
        <r>
          <rPr>
            <b/>
            <sz val="9"/>
            <color indexed="81"/>
            <rFont val="Tahoma"/>
          </rPr>
          <t>022-desint-304:</t>
        </r>
        <r>
          <rPr>
            <sz val="9"/>
            <color indexed="81"/>
            <rFont val="Tahoma"/>
          </rPr>
          <t xml:space="preserve">
N. de acciones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correspondiente a lo gestionado en el primer trimestre de 2019 de la vigencia 2018 hacia atrás 
</t>
        </r>
      </text>
    </comment>
  </commentList>
</comments>
</file>

<file path=xl/sharedStrings.xml><?xml version="1.0" encoding="utf-8"?>
<sst xmlns="http://schemas.openxmlformats.org/spreadsheetml/2006/main" count="215" uniqueCount="196">
  <si>
    <t xml:space="preserve">SUBRED INTEGRADA DE SERVICIOS DE SALUD NORTE </t>
  </si>
  <si>
    <t>PROGRAMACIÓN TRIMESTRAL</t>
  </si>
  <si>
    <t>Menor igual a 24 horas</t>
  </si>
  <si>
    <t xml:space="preserve">1 autoevaluación </t>
  </si>
  <si>
    <t>META INSTITUCIONAL</t>
  </si>
  <si>
    <t>Mayor o igual 96%</t>
  </si>
  <si>
    <t xml:space="preserve">Fortalecer la implementación  del modelo de atención integral, dando respuesta efectiva a las necesidades en salud de la población.
</t>
  </si>
  <si>
    <t>Adoptar e implementar el modelo de atención integral en salud con enfoque en acreditación y hospital universitario.</t>
  </si>
  <si>
    <t xml:space="preserve">INDICADORES </t>
  </si>
  <si>
    <t>Porcentaje de adherencia promedio de las guías priorizadas.</t>
  </si>
  <si>
    <t>Promedio ocupación servicio de urgencias.</t>
  </si>
  <si>
    <t xml:space="preserve">Promedio Estancia servicio de urgencias </t>
  </si>
  <si>
    <t xml:space="preserve">Promedio de pacientes PAD </t>
  </si>
  <si>
    <t xml:space="preserve">Encuentro realizado </t>
  </si>
  <si>
    <t xml:space="preserve">Porcentaje de servicio de esterilización centralizado </t>
  </si>
  <si>
    <t xml:space="preserve">No. De buenas prácticas implementadas </t>
  </si>
  <si>
    <t>Porcentaje de implementación de funcionalidades del sistema  de información</t>
  </si>
  <si>
    <t>Porcentaje de desarrollo estrategia humanización.</t>
  </si>
  <si>
    <t xml:space="preserve">Despliegue de estrategias </t>
  </si>
  <si>
    <t>Porcentaje de incremento de usuarios en redes sociales.</t>
  </si>
  <si>
    <t>Porcentaje de cumplimiento programa de intervención</t>
  </si>
  <si>
    <t xml:space="preserve">No. De estrategias implementadas </t>
  </si>
  <si>
    <t xml:space="preserve">Porcentaje de implementación de acción de plan de mejora </t>
  </si>
  <si>
    <t>Evaluación cualitativa de acreditación
Porcentaje de cumplimiento de Plan de Mejora</t>
  </si>
  <si>
    <t xml:space="preserve">No. De estrategias tecnológicas implementadas </t>
  </si>
  <si>
    <t xml:space="preserve">No. De herramientas de interoperabilidad implementadas y funcionando </t>
  </si>
  <si>
    <t>No. De dimensiones con de plan de trabajo cumplido</t>
  </si>
  <si>
    <t>No. De colaboradores capacitados
Porcentaje de colaboradores con evaluación satisfactoria.</t>
  </si>
  <si>
    <t>PLAN OPERATIVO ANUAL 2019</t>
  </si>
  <si>
    <t>Autoevaluación realizada</t>
  </si>
  <si>
    <t xml:space="preserve">No. De proyectos aprobados </t>
  </si>
  <si>
    <t>Porcentaje de radicación</t>
  </si>
  <si>
    <t>Porcentaje de depuración</t>
  </si>
  <si>
    <t>Porcentaje de eliminación de fondos documentales</t>
  </si>
  <si>
    <t>Porcentaje de incremento de facturación</t>
  </si>
  <si>
    <t xml:space="preserve">No. De sedes administrativas entregadas </t>
  </si>
  <si>
    <t>Porcentaje de calificación de riesgo de procesos en SIPROJ</t>
  </si>
  <si>
    <t>Porcentaje de cumplimiento de indicadores trazadores en salud pública seleccionados.</t>
  </si>
  <si>
    <t xml:space="preserve">No. De CAPS implementados </t>
  </si>
  <si>
    <t>No. De servicios implementados y ampliados.</t>
  </si>
  <si>
    <t xml:space="preserve">Porcentaje de reducción de estudios de apoyo diagnóstico </t>
  </si>
  <si>
    <t>Porcentaje de disminución de  quejas</t>
  </si>
  <si>
    <t>No. De proyectos implementados.</t>
  </si>
  <si>
    <t xml:space="preserve">No. De equipos de reposición y adquisición </t>
  </si>
  <si>
    <t>No. De USS con mantenimiento  correctivo</t>
  </si>
  <si>
    <t xml:space="preserve">Interface generada y funcionando </t>
  </si>
  <si>
    <t xml:space="preserve">Plan de administración unificado </t>
  </si>
  <si>
    <t>Programa de capacitación implementado
 No. De colaboradores capacitados</t>
  </si>
  <si>
    <t>No. De proyectos socializados y analizados</t>
  </si>
  <si>
    <t>Porcentaje de recaudo de cuentas por pagar</t>
  </si>
  <si>
    <t>Utilización capacidad instalada servicios ambulatorios.</t>
  </si>
  <si>
    <t>Utilización capacidad instalada servicios quirúrgicos.</t>
  </si>
  <si>
    <t xml:space="preserve">Índice de satisfacción del usuario </t>
  </si>
  <si>
    <t>PLATAFORMA RISS</t>
  </si>
  <si>
    <t>INICIATIVA RISS</t>
  </si>
  <si>
    <t>META RISS</t>
  </si>
  <si>
    <t>OBJETIVO ESTRATÉGICO INSTITUCIONAL</t>
  </si>
  <si>
    <t xml:space="preserve">PLAN OPERATIVO 2019 </t>
  </si>
  <si>
    <t>Fortalecer  los Programas para el cumplimiento de las metas de los indicadores trazadores de salud pública</t>
  </si>
  <si>
    <t>Operacionalizar el Modelo de Atención en Salud Modelo AIS</t>
  </si>
  <si>
    <t>Porcentaje de cumplimiento del programa de metas de los indicadores de salud pública</t>
  </si>
  <si>
    <t>Porcentaje de RIAS implementadas</t>
  </si>
  <si>
    <t>Implementar programa de Responsabilidad Social</t>
  </si>
  <si>
    <t>Fortalecer el programa de Humanización en las Subredes</t>
  </si>
  <si>
    <t>Incrementar la fidelización de los Usuarios</t>
  </si>
  <si>
    <t>Incrementar los niveles de satisfacción de los usuarios</t>
  </si>
  <si>
    <t>Lograr la sostenibilidad financiera de la RISS</t>
  </si>
  <si>
    <t>Mejorar la rotación de cartera</t>
  </si>
  <si>
    <t>Fortalecer la gestión de facturación</t>
  </si>
  <si>
    <t>Generar y difundir conocimiento para la salud</t>
  </si>
  <si>
    <t>Desarrollar la ciencia, tecnología e investigación en salud para Bogotá</t>
  </si>
  <si>
    <t>Transferir y aplicar el desarrollo de la ciencia, tecnología e investigación en salud para Bogotá</t>
  </si>
  <si>
    <t>3 proyectos</t>
  </si>
  <si>
    <t>Realizar mantenimiento correctivo y evolutivo de los aplicativos existentes</t>
  </si>
  <si>
    <t>Fortalecer sistemas de información y comunicaciones</t>
  </si>
  <si>
    <t>Alcanzar estándares superiores de calidad en salud</t>
  </si>
  <si>
    <t>Fortalecer plataforma tecnológica</t>
  </si>
  <si>
    <t>Unificar el sistema de información para la gestión clínica y la interoperabilidad de aplicaciones</t>
  </si>
  <si>
    <t>Implementar Programa de atención proactivo</t>
  </si>
  <si>
    <t>Implementar Sistemas Integrales de Gestión de la Red</t>
  </si>
  <si>
    <t>Unificar el grado de implementación de los subsistemas que componen el sistema integral de gestión de la Red</t>
  </si>
  <si>
    <t>7 Dimensiones</t>
  </si>
  <si>
    <t>Integrar los Sistemas de Gestión de la Red con enfoque en la gestión del riesgo</t>
  </si>
  <si>
    <t>Fortalecer competencias del Talento Humano</t>
  </si>
  <si>
    <t>Establecer programa de desarrollo de competencias para la integralidad de la Red</t>
  </si>
  <si>
    <t>Desarrollar Programa de gestión del cambio</t>
  </si>
  <si>
    <t>Garantizar la calidad del servicio dando cumplimiento a los atributos del Sistema Obligatorio de Garantía de Calidad</t>
  </si>
  <si>
    <t xml:space="preserve">Cumplimiento de portafolio de servicios en los 11 CAPS de la Subred. </t>
  </si>
  <si>
    <t>73%
8</t>
  </si>
  <si>
    <t>Impactar positivamente la satisfacción del cliente interno, externo y sus familias a través de un modelo de atención integral</t>
  </si>
  <si>
    <t xml:space="preserve">Número de proyectos en desarrollo </t>
  </si>
  <si>
    <t>Porcentaje de desarrollo de estrategias  programa de RS.</t>
  </si>
  <si>
    <t xml:space="preserve">Porcentaje de procesos adelantados en tiempo </t>
  </si>
  <si>
    <t>Porcentaje de objetivos y metas alineados</t>
  </si>
  <si>
    <t>Oportunidad de resultados de laboratorio clínico</t>
  </si>
  <si>
    <t>Porcentaje de procesos de compras adelantados por SECOP II</t>
  </si>
  <si>
    <t xml:space="preserve">Porcentaje de población adscrita a las rutas integrales. </t>
  </si>
  <si>
    <t>Porcentaje de recaudo de venta de servicios facturados que superen el 5% del recaudo de 2018</t>
  </si>
  <si>
    <t>Avanzar con el proceso de acreditación de las Subredes</t>
  </si>
  <si>
    <t>Mejorar el estado de salud de la población objeto de la RISS</t>
  </si>
  <si>
    <t>OBJETIVO ESTRATÉGICO RISS</t>
  </si>
  <si>
    <t>235 días</t>
  </si>
  <si>
    <t>Lograr equilibrio operacional de la ESE de manera sostenible.</t>
  </si>
  <si>
    <t>Equilibrio presupuestal de la vigencia</t>
  </si>
  <si>
    <t>Obstetricia  6
Ginecología  8
Med Interna  10
Pediatría 5,5
Odontología 12 días</t>
  </si>
  <si>
    <t>Porcentaje de respuesta a glosa
Oportunidad de respuesta de glosa</t>
  </si>
  <si>
    <t xml:space="preserve">
49 días </t>
  </si>
  <si>
    <t>Oportunidad en consulta especializada y odontología.</t>
  </si>
  <si>
    <t xml:space="preserve">Porcentaje de radicación de devoluciones
Días de radicación </t>
  </si>
  <si>
    <t xml:space="preserve">costo de ventas/facturación venta de servicios </t>
  </si>
  <si>
    <t xml:space="preserve">Evolución de gasto por unidad de valor relativo </t>
  </si>
  <si>
    <t>1, Consolidar el modelo de atención en salud en los CAPS de la Subred Norte a través de la adscripción del 70% de la población objeto a las rutas integrales de atención en salud.</t>
  </si>
  <si>
    <t>2, Dar cumplimiento al 80% del programa de indicadores trazadores de salud pública de las localidades del área de influencia.
Mortalidad materna  Meta: 28  por 100.000 NV
Mortalidad perinatal  Meta: 12,95  por 1.000 NV+Fetales
Mortalidad infantil Meta: 8,16 por 1.000 NV 
Mortalidad desnutrición Meta:  0 muertes  por 100.000 Menores 5 años
Fecundidad mujeres 10- 14 años disminuir la tasa específica de fecundidad en mujeres menores de 19 años en 6%
Fecundidad mujeres 15- 19 años Meta: disminuir la tasa específica de fecundidad en mujeres menores de 19 años en 6%
Bajo peso al nacer  4,7% en NV</t>
  </si>
  <si>
    <t>RESULTADO 1ER TRIMESTRE</t>
  </si>
  <si>
    <t>NUMERADOR</t>
  </si>
  <si>
    <t>DENOMINADOR</t>
  </si>
  <si>
    <t>RESULTADO</t>
  </si>
  <si>
    <t xml:space="preserve">EVALUACION </t>
  </si>
  <si>
    <t>18 dias</t>
  </si>
  <si>
    <t>3, Realizar la socialización y medición de las guías de práctica clínica priorizadas de acuerdo al perfil epidemiológico de la Subred, alcanzando  el 100% de las metas propuestas en cada una:
* HTA 95%
*Atención del parto 95%
*HTA inducida embarazo 95%
*Hemorragia del III tm del embarazo 90%
*EPOC 90%
* Dolor abdominal agudo  90%
*IVU 90%
*Infección de vías respiratorias 90%
*IAM 90%
*Esquizofrenia 90%</t>
  </si>
  <si>
    <t>4, Alcanzar la oportunidad de las consultas especializadas en los estándares definidos por la Subred, Obstetricia 5 días, Ginecología 8 días, medicina interna 10 días, pediatría 5 días y en consulta de Odontología 3 días.</t>
  </si>
  <si>
    <t xml:space="preserve">5,Implementar la estrategia de CAPS en tres  (3) unidades de servicios de la Subred Integrada de Servicios de Salud Norte. </t>
  </si>
  <si>
    <t>6, Cumplimiento del 100% del portafolio de servicios acorde con las necesidades de la población adscrita y la oferta en cada uno de los CAPS de la Subred</t>
  </si>
  <si>
    <t>7, Utilización de capacidad instalada en el proceso de gestión ambulatoria en el 95%.</t>
  </si>
  <si>
    <t>8, Utilización de capacidad instalada en  el proceso gestión quirúrgica en el 90%.</t>
  </si>
  <si>
    <t>9, Avanzar en  la especialización de las UMHES de la Subred Norte, a través de la implementación de tres (3) nuevos servicios (cirugía hepatobiliar, cirugía cardiovascular y radiología intervencionista en la UMHES Simón Bolívar , ampliación de oferta en un (1) servicio (unidad renal) y reorganización de salud mental.</t>
  </si>
  <si>
    <t>10, Mantener al 95% o menos los porcentajes promedio de ocupación de los servicios de urgencias (Simón Bolívar, Calle 80 y CSE).</t>
  </si>
  <si>
    <t>11, Disminuir la estancia en el servicio de urgencias a un tiempo no mayor a 24 horas .</t>
  </si>
  <si>
    <t>12, Alcanzar un constante de 300 usuarios en el servicio de atención domiciliaria de la Subred Norte.</t>
  </si>
  <si>
    <t>13, Reducir hasta en un 3% el número de estudios de apoyo diagnóstico (laboratorios clínicos  e imágenes diagnósticas)  en los procesos ambulatorio, urgencias y hospitalización.</t>
  </si>
  <si>
    <t>14, Dar cumplimiento al 100% de los tiempos establecidos para solicitud, toma, recepción, procesamiento y entrega de resultados de laboratorio clínico y radiología.
Hospitalización 6 horas 
Urgencias 2 horas</t>
  </si>
  <si>
    <t>15, Realizar la reorganización y centralización del 100% del servicio de esterilización en la UHMES Fray Bartolomé de las Casas.</t>
  </si>
  <si>
    <t>17, Desarrollar en un 95%  la estrategia “Fortalecer habilidades para la Vida” y "Alianzas colaborativas",  en el marco del programa de Responsabilidad Social.</t>
  </si>
  <si>
    <t xml:space="preserve">18, Desarrollar en un 90% la estrategia " Yo soy Ejemplo" - Programa de Humanización mediante el cumplimiento  del Decálogo del Buen trato con usuarios, familias y colaboradores . </t>
  </si>
  <si>
    <t>19, Realizar el despliegue de tres (3) estrategias de intervención que apunten a las primeras causas de accidente por riesgo biológico (Programa de Seguridad y Salud en el Trabajo) dirigido a 1,500 colaboradores.</t>
  </si>
  <si>
    <t xml:space="preserve">20, Alcanzar un índice de satisfacción del usuario mayor o igual al 96% </t>
  </si>
  <si>
    <t>21, Disminuir el número de peticiones generadas por trato deshumanizado (quejas) en un 10%  con relación a la vigencia anterior.</t>
  </si>
  <si>
    <t>22, Realizar un encuentro interlocal "Prácticas exitosas de participación"  de las 12  formas de participación comunitaria.</t>
  </si>
  <si>
    <t>23, Incrementar 1.500 usuarios en nuestras redes sociales ( twitter, Facebook, Instagram y YouTube) con el fin de divulgar a más  usuarios el modelo de atención de salud de la Subred Norte y su avances.</t>
  </si>
  <si>
    <t>24, Desarrollar un programa que permita el cumplimiento del 90% de las intervenciones de acuerdo a la medición realizada para el fortalecimiento de la Adherencia a la Cultura Organizacional</t>
  </si>
  <si>
    <t>25, Despliegue de las siete (7) dimensiones de  MIPG - Decreto 591-2018, según plan de trabajo unificado de la Subredes.</t>
  </si>
  <si>
    <t>26, Realizar la alineación de la Plataforma Estratégica de RISS con la planeación institucional en el 100% de objetivo y metas.</t>
  </si>
  <si>
    <t>27, Alcanzar una evaluación cualitativa igual o superior a 1,49 puntos, dando cumplimiento al 90% de los planes de mejora a través de la gestión en el proceso de mejora continua.</t>
  </si>
  <si>
    <t xml:space="preserve">28, Implementar tres (3) proyectos de mejoramiento aplicado a los eventos adversos de caídas, úlceras por presión, flebitis </t>
  </si>
  <si>
    <t>29, Implementar el 95% de las acciones del plan de mejoramiento institucional, derivado de no conformidades (auditoria internas y externas, acreditación y entes de control)</t>
  </si>
  <si>
    <t>30, Generar dos (2) estrategias dirigidas a la prevención de las causas más frecuentes que llevan a sanciones administrativas, demandas y procesos en contra de la entidad derivados de la calidad en la prestación de servicios de salud.</t>
  </si>
  <si>
    <t xml:space="preserve">31, Dar continuidad a la ejecución de cinco (5) proyectos de inversión que contribuyan al desarrollo de la propuesta de reorganización de servicios en el marco del AIS. </t>
  </si>
  <si>
    <t>32, Realizar intervención de mantenimiento correctivo de infraestructura en tres (3) unidades de la Subred Norte (Codito, Prado y Gaitana)</t>
  </si>
  <si>
    <t>33, Implementar al 100% las funcionalidades del sistema de información y los aplicativos existentes.</t>
  </si>
  <si>
    <t>34, Dar cumplimiento en un 95% a la ejecución del programa de Reposición y Adquisición de equipo biomédicos acorde con la priorización de necesidades en los procesos misionales de la Subred Norte ESE.</t>
  </si>
  <si>
    <t xml:space="preserve">35, Implementar cuatro (4) herramientas tecnológicas a nivel institucional con el fin de optimizar las funcionalidades del sistema de información y soportar las necesidades de los usuarios. </t>
  </si>
  <si>
    <t>36, Generar una (1) interfaces entre el sistema de información de la Subred (Servinte Clinical Suite Enterprise) con  el aplicativo de laboratorio clínico.</t>
  </si>
  <si>
    <t xml:space="preserve">37, Implementar una solución integral tecnológica, que permita a todos los sistemas de información de la Red Integrada de Servicios de Salud del Distrito comunicarse de manera automática, con tres (3) herramientas : historia clínica unificada, agendamiento de citas centralizado y gestión de fórmula médica. 
</t>
  </si>
  <si>
    <t>38, Adelantar el 100% de los procesos disciplinarios acorde con los  tiempos  establecido en el Código Único Disciplinario -  Ley 734 de 2002.</t>
  </si>
  <si>
    <t>39, Adelantar el 95% de procesos de compras de bienes y servicios de la vigencia a través de SECOP  II.</t>
  </si>
  <si>
    <t>40, Realizar la integración de la administración de riesgos de la Subred Norte, unificando un (1) plan de manejo.</t>
  </si>
  <si>
    <t xml:space="preserve">41, Llevar a cabo la calificación y análisis de riesgo  al 100% de  los procesos en que la Subred Norte es parte, dentro del aplicativo SIPROJ WEB. </t>
  </si>
  <si>
    <t xml:space="preserve">42, Eliminar 6,000 metros lineales de archivo - fondos documentales de la Subred Norte. </t>
  </si>
  <si>
    <t xml:space="preserve">43, Entregar cuatro (4) sedes administrativas cuya titularidad no es de la  Subred </t>
  </si>
  <si>
    <t>44, Generar un programa de capacitación dirigido a 165 colaboradores de los equipos de salud  (médico de cabecera, enfermeras, especialistas y auxiliares)  alcanzando un puntaje igual o superior al 80% en la evaluación o barrido de competencias.</t>
  </si>
  <si>
    <t xml:space="preserve">45, Realizar un (1) programa de capacitación en prevención del hecho disciplinario con la participación de 400 colaboradores.
</t>
  </si>
  <si>
    <t>46, Realizar una (1) autoevaluación de los estándares para buenas prácticas clínicas, que permita iniciar la ejecución del plan de trabajo encaminado a su debida implementación..</t>
  </si>
  <si>
    <t>47, Formulación y aprobación de tres (3) proyectos del semillero de investigación relacionados con las líneas de la Subred.</t>
  </si>
  <si>
    <t>48, Socialización, divulgación y análisis de aplicabilidad de 3 proyectos de investigación desarrollados en la Subred Norte en el año 2018.</t>
  </si>
  <si>
    <t>49, Alcanzar como mínimo un 40% ($98.966.823.849) del recaudo de cuentas por cobrar constituidas a 31 de dic de 2018, dando continuidad al despliegue de las estrategias de cobro persuasivo y coactivo.</t>
  </si>
  <si>
    <t>50, Incrementar el recaudo de cartera de la vigencia de venta de servicios en un 5%, que corresponde a $19.352.612.138, pasando de un recaudo de $204.722.401.703 a $224.075.013.841</t>
  </si>
  <si>
    <t xml:space="preserve">51, Realizar depuración del 100% de la cartera de vigencias anteriores por valor de  $38.576.923.844,7- de la cartera con corte a 31 de dic de 2018 (prescripción, remisibilidad, perdida de fuerza ejecutoria, costo beneficio, entidades en liquidación). </t>
  </si>
  <si>
    <t>52, Radicar el 100% de la facturación pendiente por radicar a 31 de diciembre de 2018 y anteriores por valor $39,818,148,371.</t>
  </si>
  <si>
    <t xml:space="preserve">53, Radicar el 100% de las devoluciones en un término no mayor a 30 días calendario. </t>
  </si>
  <si>
    <t xml:space="preserve">54, Dar respuesta al 100% de la glosa parcial generada por los diferentes pagadores en un término no mayor a 20 días calendario. </t>
  </si>
  <si>
    <t>55, Disminuir en 5 puntos porcentuales el costo operacional frente a la venta de servicios.</t>
  </si>
  <si>
    <t xml:space="preserve">56, Incrementar la facturación por venta de servicios en un 4%, frente al resultado del año 2018.  </t>
  </si>
  <si>
    <t>57, Resultado del indicador UVR menos a 0,90</t>
  </si>
  <si>
    <t>Procesamiento Laboratorios Hospitalización   48 min</t>
  </si>
  <si>
    <t>47.3 min</t>
  </si>
  <si>
    <t>101.5%</t>
  </si>
  <si>
    <t>Procesamiento Laboratorios Urgencias  44 min</t>
  </si>
  <si>
    <t>44.6  min</t>
  </si>
  <si>
    <t>Procesamiento imágenes Hospitalización   6 horas</t>
  </si>
  <si>
    <t>6.2 horas</t>
  </si>
  <si>
    <t>Procesamiento imágenes Urgencias 2 horas</t>
  </si>
  <si>
    <t>2.8 horas</t>
  </si>
  <si>
    <t>73 días</t>
  </si>
  <si>
    <t>73 dias</t>
  </si>
  <si>
    <t>6.043 días ocupado</t>
  </si>
  <si>
    <t>7.004 días disponibles</t>
  </si>
  <si>
    <t>86.2%</t>
  </si>
  <si>
    <t>178(informe 2018 1er trimestre) – 127(informe avance quejas  2019 trimestre 1)</t>
  </si>
  <si>
    <t>178(informe 2018 1er trimestre)</t>
  </si>
  <si>
    <t xml:space="preserve">Desarrollar y fomentar en el talento humano las competencias que faciliten la implementación del modelo de atención integral. </t>
  </si>
  <si>
    <t>Diseñar e implementar un sistema de gestión del conocimiento e innovación</t>
  </si>
  <si>
    <t>Estimular y apoyar la investigación en los procesos clínicos y administrativos que faciliten el desarrollo de la atención integral en salud.</t>
  </si>
  <si>
    <t>MARIELA ARAQUE PÑA</t>
  </si>
  <si>
    <t xml:space="preserve">Jefe Oficina Asesora Desarrollo Institucional </t>
  </si>
  <si>
    <t>79%
124 días</t>
  </si>
  <si>
    <t>16, Implementación de siete (7) buenas prácticas para la integración funcional y fortalecimiento de la RISS.
1. Equipos de salud multinivel que coordinan en forma eficiente y efectiva el cuidado y la Gestión Integral del Riesgo en Salud de la población materno-perinatal en la Subred Integrada de Servicios de Salud 
2. Espacios y mecanismos de coordinación asistencial en la Subred Integrada de Servicios de Salud que garanticen la calidad de atención de los usuarios.
3. Coordinación y articulación entre los diferentes actores internos de la RISS que permite gestión efectiva y comunicación.  
4. Gobernanza efectiva desde las Subredes Integradas de Servicios de Salud con las localidades de su territorio.
5. Sistema de información clínico y administrativo altamente integrado, que garantiza la disponibilidad de indicadores útiles para  la gestión, el seguimiento y la evaluación del trabajo en Red.
6. Cultura organizacional con alto nivel de identidad del trabajo en Red entre los colaboradores de sus instituciones participantes .
7. Espacios de concertación consolidados entre Capital Salud EPS-S, la Secretaría Distrital de Salud y las Subredes Integradas de Servicios de Salud alrededor de la aplicación del modelo de remuneración o pago por actividad final.</t>
  </si>
</sst>
</file>

<file path=xl/styles.xml><?xml version="1.0" encoding="utf-8"?>
<styleSheet xmlns="http://schemas.openxmlformats.org/spreadsheetml/2006/main">
  <numFmts count="9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_(* #,##0_);_(* \(#,##0\);_(* &quot;-&quot;??_);_(@_)"/>
    <numFmt numFmtId="168" formatCode="_(&quot;$&quot;\ * #,##0_);_(&quot;$&quot;\ * \(#,##0\);_(&quot;$&quot;\ * &quot;-&quot;??_);_(@_)"/>
    <numFmt numFmtId="169" formatCode="0.0"/>
  </numFmts>
  <fonts count="19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2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Fill="1" applyAlignment="1"/>
    <xf numFmtId="0" fontId="14" fillId="2" borderId="2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9" fontId="15" fillId="0" borderId="8" xfId="3" applyFont="1" applyBorder="1" applyAlignment="1">
      <alignment vertical="center"/>
    </xf>
    <xf numFmtId="0" fontId="16" fillId="3" borderId="3" xfId="0" applyFont="1" applyFill="1" applyBorder="1" applyAlignment="1">
      <alignment vertical="center" wrapText="1"/>
    </xf>
    <xf numFmtId="9" fontId="16" fillId="2" borderId="3" xfId="0" applyNumberFormat="1" applyFont="1" applyFill="1" applyBorder="1" applyAlignment="1">
      <alignment horizontal="center" vertical="center"/>
    </xf>
    <xf numFmtId="167" fontId="16" fillId="2" borderId="3" xfId="23" applyNumberFormat="1" applyFont="1" applyFill="1" applyBorder="1" applyAlignment="1">
      <alignment vertical="center"/>
    </xf>
    <xf numFmtId="9" fontId="16" fillId="2" borderId="3" xfId="0" applyNumberFormat="1" applyFont="1" applyFill="1" applyBorder="1" applyAlignment="1">
      <alignment vertical="center"/>
    </xf>
    <xf numFmtId="9" fontId="16" fillId="0" borderId="23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9" fontId="15" fillId="0" borderId="5" xfId="3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/>
    </xf>
    <xf numFmtId="167" fontId="16" fillId="2" borderId="1" xfId="23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9" fontId="16" fillId="0" borderId="1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3" fontId="16" fillId="2" borderId="1" xfId="23" applyFont="1" applyFill="1" applyBorder="1" applyAlignment="1">
      <alignment horizontal="center" vertical="center"/>
    </xf>
    <xf numFmtId="43" fontId="16" fillId="0" borderId="13" xfId="23" applyFont="1" applyFill="1" applyBorder="1" applyAlignment="1">
      <alignment horizontal="center" vertical="center"/>
    </xf>
    <xf numFmtId="167" fontId="16" fillId="2" borderId="1" xfId="23" applyNumberFormat="1" applyFont="1" applyFill="1" applyBorder="1" applyAlignment="1">
      <alignment horizontal="center" vertical="center" wrapText="1"/>
    </xf>
    <xf numFmtId="169" fontId="16" fillId="2" borderId="1" xfId="0" applyNumberFormat="1" applyFont="1" applyFill="1" applyBorder="1" applyAlignment="1">
      <alignment horizontal="center" vertical="center" wrapText="1"/>
    </xf>
    <xf numFmtId="166" fontId="16" fillId="0" borderId="13" xfId="3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9" fontId="16" fillId="0" borderId="13" xfId="0" applyNumberFormat="1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9" fontId="16" fillId="2" borderId="1" xfId="3" applyFont="1" applyFill="1" applyBorder="1" applyAlignment="1">
      <alignment horizontal="center" vertical="center" wrapText="1"/>
    </xf>
    <xf numFmtId="9" fontId="16" fillId="0" borderId="13" xfId="3" applyFont="1" applyFill="1" applyBorder="1" applyAlignment="1">
      <alignment horizontal="center" vertical="center"/>
    </xf>
    <xf numFmtId="10" fontId="16" fillId="2" borderId="1" xfId="3" applyNumberFormat="1" applyFont="1" applyFill="1" applyBorder="1" applyAlignment="1">
      <alignment horizontal="center" vertical="center" wrapText="1"/>
    </xf>
    <xf numFmtId="10" fontId="16" fillId="0" borderId="13" xfId="0" applyNumberFormat="1" applyFont="1" applyFill="1" applyBorder="1" applyAlignment="1">
      <alignment horizontal="center" vertical="center"/>
    </xf>
    <xf numFmtId="43" fontId="16" fillId="2" borderId="1" xfId="23" applyFont="1" applyFill="1" applyBorder="1" applyAlignment="1">
      <alignment horizontal="center" vertical="center" wrapText="1"/>
    </xf>
    <xf numFmtId="43" fontId="16" fillId="0" borderId="13" xfId="23" applyFont="1" applyFill="1" applyBorder="1" applyAlignment="1">
      <alignment horizontal="center" vertical="center" wrapText="1"/>
    </xf>
    <xf numFmtId="166" fontId="16" fillId="2" borderId="1" xfId="3" applyNumberFormat="1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top" wrapText="1"/>
    </xf>
    <xf numFmtId="9" fontId="16" fillId="2" borderId="1" xfId="3" applyFont="1" applyFill="1" applyBorder="1" applyAlignment="1">
      <alignment horizontal="left" vertical="top" wrapText="1"/>
    </xf>
    <xf numFmtId="9" fontId="16" fillId="0" borderId="13" xfId="3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23" applyFont="1" applyBorder="1" applyAlignment="1">
      <alignment horizontal="center" vertical="center"/>
    </xf>
    <xf numFmtId="43" fontId="15" fillId="0" borderId="13" xfId="23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3" fontId="15" fillId="0" borderId="15" xfId="23" applyFont="1" applyBorder="1" applyAlignment="1">
      <alignment horizontal="center" vertical="center" wrapText="1"/>
    </xf>
    <xf numFmtId="43" fontId="15" fillId="0" borderId="16" xfId="23" applyFont="1" applyFill="1" applyBorder="1" applyAlignment="1">
      <alignment horizontal="center" vertical="center" wrapText="1"/>
    </xf>
    <xf numFmtId="43" fontId="16" fillId="2" borderId="10" xfId="23" applyFont="1" applyFill="1" applyBorder="1" applyAlignment="1">
      <alignment vertical="center" wrapText="1"/>
    </xf>
    <xf numFmtId="10" fontId="16" fillId="2" borderId="10" xfId="0" applyNumberFormat="1" applyFont="1" applyFill="1" applyBorder="1" applyAlignment="1">
      <alignment vertical="center" wrapText="1"/>
    </xf>
    <xf numFmtId="9" fontId="16" fillId="0" borderId="11" xfId="0" applyNumberFormat="1" applyFont="1" applyFill="1" applyBorder="1" applyAlignment="1">
      <alignment vertical="center" wrapText="1"/>
    </xf>
    <xf numFmtId="43" fontId="16" fillId="2" borderId="1" xfId="23" applyFont="1" applyFill="1" applyBorder="1" applyAlignment="1">
      <alignment vertical="center" wrapText="1"/>
    </xf>
    <xf numFmtId="10" fontId="16" fillId="2" borderId="1" xfId="0" applyNumberFormat="1" applyFont="1" applyFill="1" applyBorder="1" applyAlignment="1">
      <alignment vertical="center" wrapText="1"/>
    </xf>
    <xf numFmtId="9" fontId="16" fillId="0" borderId="13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5" xfId="0" applyNumberFormat="1" applyFont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9" fontId="16" fillId="2" borderId="1" xfId="0" applyNumberFormat="1" applyFont="1" applyFill="1" applyBorder="1" applyAlignment="1">
      <alignment vertical="center" wrapText="1"/>
    </xf>
    <xf numFmtId="9" fontId="15" fillId="2" borderId="5" xfId="3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43" fontId="16" fillId="2" borderId="1" xfId="23" applyFont="1" applyFill="1" applyBorder="1" applyAlignment="1">
      <alignment vertical="center"/>
    </xf>
    <xf numFmtId="43" fontId="16" fillId="0" borderId="13" xfId="23" applyFont="1" applyFill="1" applyBorder="1" applyAlignment="1">
      <alignment vertical="center"/>
    </xf>
    <xf numFmtId="9" fontId="16" fillId="2" borderId="1" xfId="3" applyFont="1" applyFill="1" applyBorder="1" applyAlignment="1">
      <alignment vertical="center"/>
    </xf>
    <xf numFmtId="10" fontId="16" fillId="2" borderId="1" xfId="3" applyNumberFormat="1" applyFont="1" applyFill="1" applyBorder="1" applyAlignment="1">
      <alignment vertical="center"/>
    </xf>
    <xf numFmtId="9" fontId="16" fillId="0" borderId="13" xfId="3" applyFont="1" applyFill="1" applyBorder="1" applyAlignment="1">
      <alignment vertical="center"/>
    </xf>
    <xf numFmtId="9" fontId="16" fillId="0" borderId="13" xfId="0" applyNumberFormat="1" applyFont="1" applyFill="1" applyBorder="1" applyAlignment="1">
      <alignment vertical="center"/>
    </xf>
    <xf numFmtId="9" fontId="15" fillId="0" borderId="5" xfId="3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1" fontId="16" fillId="0" borderId="15" xfId="0" applyNumberFormat="1" applyFont="1" applyBorder="1" applyAlignment="1">
      <alignment vertical="center"/>
    </xf>
    <xf numFmtId="9" fontId="15" fillId="0" borderId="15" xfId="0" applyNumberFormat="1" applyFont="1" applyBorder="1" applyAlignment="1">
      <alignment vertical="center"/>
    </xf>
    <xf numFmtId="9" fontId="15" fillId="0" borderId="16" xfId="0" applyNumberFormat="1" applyFont="1" applyFill="1" applyBorder="1" applyAlignment="1">
      <alignment vertical="center"/>
    </xf>
    <xf numFmtId="2" fontId="17" fillId="0" borderId="5" xfId="0" applyNumberFormat="1" applyFont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6" fillId="0" borderId="11" xfId="0" applyNumberFormat="1" applyFont="1" applyFill="1" applyBorder="1" applyAlignment="1">
      <alignment vertical="center"/>
    </xf>
    <xf numFmtId="9" fontId="16" fillId="0" borderId="5" xfId="3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9" fontId="16" fillId="2" borderId="1" xfId="0" applyNumberFormat="1" applyFont="1" applyFill="1" applyBorder="1" applyAlignment="1">
      <alignment vertical="center"/>
    </xf>
    <xf numFmtId="10" fontId="15" fillId="0" borderId="5" xfId="3" applyNumberFormat="1" applyFont="1" applyBorder="1" applyAlignment="1">
      <alignment vertical="center"/>
    </xf>
    <xf numFmtId="9" fontId="16" fillId="2" borderId="1" xfId="3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3" fontId="16" fillId="0" borderId="13" xfId="23" applyFont="1" applyFill="1" applyBorder="1" applyAlignment="1">
      <alignment vertical="center" wrapText="1"/>
    </xf>
    <xf numFmtId="9" fontId="15" fillId="0" borderId="5" xfId="3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43" fontId="15" fillId="0" borderId="1" xfId="23" applyFont="1" applyBorder="1" applyAlignment="1">
      <alignment vertical="center"/>
    </xf>
    <xf numFmtId="43" fontId="15" fillId="0" borderId="13" xfId="23" applyFont="1" applyFill="1" applyBorder="1" applyAlignment="1">
      <alignment vertical="center"/>
    </xf>
    <xf numFmtId="166" fontId="16" fillId="0" borderId="13" xfId="0" applyNumberFormat="1" applyFont="1" applyFill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43" fontId="15" fillId="0" borderId="15" xfId="23" applyFont="1" applyBorder="1" applyAlignment="1">
      <alignment vertical="center"/>
    </xf>
    <xf numFmtId="43" fontId="15" fillId="0" borderId="16" xfId="23" applyFont="1" applyFill="1" applyBorder="1" applyAlignment="1">
      <alignment vertical="center"/>
    </xf>
    <xf numFmtId="0" fontId="16" fillId="3" borderId="1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3" fontId="16" fillId="2" borderId="10" xfId="23" applyFont="1" applyFill="1" applyBorder="1" applyAlignment="1">
      <alignment horizontal="center" vertical="center"/>
    </xf>
    <xf numFmtId="43" fontId="16" fillId="0" borderId="11" xfId="23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9" fontId="16" fillId="2" borderId="15" xfId="0" applyNumberFormat="1" applyFont="1" applyFill="1" applyBorder="1" applyAlignment="1">
      <alignment horizontal="center" vertical="center"/>
    </xf>
    <xf numFmtId="9" fontId="16" fillId="0" borderId="16" xfId="0" applyNumberFormat="1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43" fontId="16" fillId="2" borderId="21" xfId="23" applyFont="1" applyFill="1" applyBorder="1" applyAlignment="1">
      <alignment horizontal="center" vertical="center"/>
    </xf>
    <xf numFmtId="43" fontId="16" fillId="0" borderId="22" xfId="23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43" fontId="16" fillId="2" borderId="15" xfId="23" applyFont="1" applyFill="1" applyBorder="1" applyAlignment="1">
      <alignment horizontal="center" vertical="center"/>
    </xf>
    <xf numFmtId="43" fontId="16" fillId="0" borderId="16" xfId="23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center" wrapText="1"/>
    </xf>
    <xf numFmtId="6" fontId="16" fillId="2" borderId="10" xfId="0" applyNumberFormat="1" applyFont="1" applyFill="1" applyBorder="1" applyAlignment="1">
      <alignment vertical="center"/>
    </xf>
    <xf numFmtId="10" fontId="16" fillId="2" borderId="10" xfId="3" applyNumberFormat="1" applyFont="1" applyFill="1" applyBorder="1" applyAlignment="1">
      <alignment vertical="center"/>
    </xf>
    <xf numFmtId="164" fontId="16" fillId="2" borderId="1" xfId="8" applyFont="1" applyFill="1" applyBorder="1" applyAlignment="1">
      <alignment vertical="center"/>
    </xf>
    <xf numFmtId="10" fontId="16" fillId="0" borderId="13" xfId="3" applyNumberFormat="1" applyFont="1" applyFill="1" applyBorder="1" applyAlignment="1">
      <alignment vertical="center"/>
    </xf>
    <xf numFmtId="10" fontId="16" fillId="2" borderId="1" xfId="3" applyNumberFormat="1" applyFont="1" applyFill="1" applyBorder="1" applyAlignment="1">
      <alignment horizontal="center" vertical="center"/>
    </xf>
    <xf numFmtId="166" fontId="16" fillId="2" borderId="1" xfId="3" applyNumberFormat="1" applyFont="1" applyFill="1" applyBorder="1" applyAlignment="1">
      <alignment vertical="center" wrapText="1"/>
    </xf>
    <xf numFmtId="166" fontId="16" fillId="0" borderId="13" xfId="3" applyNumberFormat="1" applyFont="1" applyFill="1" applyBorder="1" applyAlignment="1">
      <alignment vertical="center" wrapText="1"/>
    </xf>
    <xf numFmtId="166" fontId="16" fillId="2" borderId="1" xfId="3" applyNumberFormat="1" applyFont="1" applyFill="1" applyBorder="1" applyAlignment="1">
      <alignment vertical="center"/>
    </xf>
    <xf numFmtId="166" fontId="16" fillId="0" borderId="13" xfId="3" applyNumberFormat="1" applyFont="1" applyFill="1" applyBorder="1" applyAlignment="1">
      <alignment vertical="center"/>
    </xf>
    <xf numFmtId="44" fontId="16" fillId="2" borderId="1" xfId="4" applyFont="1" applyFill="1" applyBorder="1" applyAlignment="1">
      <alignment vertical="center"/>
    </xf>
    <xf numFmtId="168" fontId="16" fillId="2" borderId="1" xfId="4" applyNumberFormat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3" borderId="15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/>
    </xf>
    <xf numFmtId="43" fontId="16" fillId="2" borderId="15" xfId="23" applyFont="1" applyFill="1" applyBorder="1" applyAlignment="1">
      <alignment vertical="center"/>
    </xf>
    <xf numFmtId="43" fontId="16" fillId="0" borderId="16" xfId="23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9" fontId="16" fillId="2" borderId="2" xfId="3" applyFont="1" applyFill="1" applyBorder="1" applyAlignment="1">
      <alignment horizontal="center" vertical="center"/>
    </xf>
    <xf numFmtId="9" fontId="16" fillId="2" borderId="3" xfId="3" applyFont="1" applyFill="1" applyBorder="1" applyAlignment="1">
      <alignment horizontal="center" vertical="center"/>
    </xf>
    <xf numFmtId="9" fontId="16" fillId="2" borderId="2" xfId="3" applyFont="1" applyFill="1" applyBorder="1" applyAlignment="1">
      <alignment horizontal="center" vertical="center" wrapText="1"/>
    </xf>
    <xf numFmtId="9" fontId="16" fillId="2" borderId="3" xfId="3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6" xfId="3" applyFont="1" applyBorder="1" applyAlignment="1">
      <alignment horizontal="center" vertical="center" wrapText="1"/>
    </xf>
    <xf numFmtId="9" fontId="15" fillId="0" borderId="7" xfId="3" applyFont="1" applyBorder="1" applyAlignment="1">
      <alignment horizontal="center" vertical="center" wrapText="1"/>
    </xf>
    <xf numFmtId="9" fontId="15" fillId="0" borderId="8" xfId="3" applyFont="1" applyBorder="1" applyAlignment="1">
      <alignment horizontal="center" vertical="center" wrapText="1"/>
    </xf>
    <xf numFmtId="9" fontId="16" fillId="2" borderId="6" xfId="3" applyFont="1" applyFill="1" applyBorder="1" applyAlignment="1">
      <alignment horizontal="center" vertical="center"/>
    </xf>
    <xf numFmtId="9" fontId="16" fillId="2" borderId="8" xfId="3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9" fontId="15" fillId="0" borderId="6" xfId="3" applyFont="1" applyBorder="1" applyAlignment="1">
      <alignment horizontal="center" vertical="center"/>
    </xf>
    <xf numFmtId="9" fontId="15" fillId="0" borderId="7" xfId="3" applyFont="1" applyBorder="1" applyAlignment="1">
      <alignment horizontal="center" vertical="center"/>
    </xf>
    <xf numFmtId="9" fontId="15" fillId="0" borderId="8" xfId="3" applyFont="1" applyBorder="1" applyAlignment="1">
      <alignment horizontal="center" vertical="center"/>
    </xf>
    <xf numFmtId="9" fontId="16" fillId="2" borderId="17" xfId="0" applyNumberFormat="1" applyFont="1" applyFill="1" applyBorder="1" applyAlignment="1">
      <alignment horizontal="center" vertical="center" wrapText="1"/>
    </xf>
    <xf numFmtId="9" fontId="16" fillId="2" borderId="3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9" fontId="15" fillId="0" borderId="5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9" fontId="15" fillId="0" borderId="6" xfId="0" applyNumberFormat="1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24">
    <cellStyle name="Millares" xfId="23" builtinId="3"/>
    <cellStyle name="Millares [0] 2" xfId="8"/>
    <cellStyle name="Millares 10" xfId="14"/>
    <cellStyle name="Millares 11" xfId="12"/>
    <cellStyle name="Millares 2" xfId="6"/>
    <cellStyle name="Millares 2 2" xfId="17"/>
    <cellStyle name="Millares 3" xfId="7"/>
    <cellStyle name="Millares 3 2" xfId="18"/>
    <cellStyle name="Millares 4" xfId="5"/>
    <cellStyle name="Millares 4 2" xfId="16"/>
    <cellStyle name="Millares 5" xfId="11"/>
    <cellStyle name="Millares 5 2" xfId="21"/>
    <cellStyle name="Millares 6" xfId="9"/>
    <cellStyle name="Millares 6 2" xfId="19"/>
    <cellStyle name="Millares 7" xfId="13"/>
    <cellStyle name="Millares 7 2" xfId="22"/>
    <cellStyle name="Millares 8" xfId="10"/>
    <cellStyle name="Millares 8 2" xfId="20"/>
    <cellStyle name="Millares 9" xfId="15"/>
    <cellStyle name="Moneda" xfId="4" builtinId="4"/>
    <cellStyle name="Normal" xfId="0" builtinId="0"/>
    <cellStyle name="Normal 2" xfId="2"/>
    <cellStyle name="Normal 4" xfId="1"/>
    <cellStyle name="Porcentual" xfId="3" builtinId="5"/>
  </cellStyles>
  <dxfs count="0"/>
  <tableStyles count="0" defaultTableStyle="TableStyleMedium2" defaultPivotStyle="PivotStyleLight16"/>
  <colors>
    <mruColors>
      <color rgb="FFFFFFCC"/>
      <color rgb="FFFFFF99"/>
      <color rgb="FFFF66CC"/>
      <color rgb="FFFDE9FB"/>
      <color rgb="FFED2BD1"/>
      <color rgb="FFF052D9"/>
      <color rgb="FFF47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22910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629150" y="6952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629150" y="6952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629150" y="6952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229100" y="6952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4629150" y="49834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629150" y="49834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629150" y="49834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62915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62915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462915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229100" y="18402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229100" y="18402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4629150" y="572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4629150" y="572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4629150" y="572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4629150" y="17411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>
          <a:off x="4629150" y="17411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>
          <a:off x="4629150" y="17411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4229100" y="17411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4629150" y="18402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4629150" y="18402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4629150" y="18402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4629150" y="18402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4629150" y="18402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4629150" y="18402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77" name="Shape 4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86" name="Shape 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87" name="Shape 4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88" name="Shape 4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89" name="Shape 4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0" name="Shape 4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1" name="Shape 4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/>
      </xdr:nvSpPr>
      <xdr:spPr>
        <a:xfrm>
          <a:off x="4629150" y="34299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/>
      </xdr:nvSpPr>
      <xdr:spPr>
        <a:xfrm>
          <a:off x="4629150" y="34299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/>
      </xdr:nvSpPr>
      <xdr:spPr>
        <a:xfrm>
          <a:off x="4629150" y="34299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29" name="Shape 4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1" name="Shape 4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2" name="Shape 4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3" name="Shape 4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/>
      </xdr:nvSpPr>
      <xdr:spPr>
        <a:xfrm>
          <a:off x="422910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/>
      </xdr:nvSpPr>
      <xdr:spPr>
        <a:xfrm>
          <a:off x="4629150" y="34299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/>
      </xdr:nvSpPr>
      <xdr:spPr>
        <a:xfrm>
          <a:off x="4629150" y="34299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/>
      </xdr:nvSpPr>
      <xdr:spPr>
        <a:xfrm>
          <a:off x="4629150" y="34299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/>
      </xdr:nvSpPr>
      <xdr:spPr>
        <a:xfrm>
          <a:off x="4629150" y="34299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/>
      </xdr:nvSpPr>
      <xdr:spPr>
        <a:xfrm>
          <a:off x="422910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/>
      </xdr:nvSpPr>
      <xdr:spPr>
        <a:xfrm>
          <a:off x="422910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/>
      </xdr:nvSpPr>
      <xdr:spPr>
        <a:xfrm>
          <a:off x="422910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/>
      </xdr:nvSpPr>
      <xdr:spPr>
        <a:xfrm>
          <a:off x="422910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/>
      </xdr:nvSpPr>
      <xdr:spPr>
        <a:xfrm>
          <a:off x="422910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/>
      </xdr:nvSpPr>
      <xdr:spPr>
        <a:xfrm>
          <a:off x="422910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>
          <a:off x="4629150" y="26336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>
          <a:off x="4629150" y="26336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>
          <a:off x="4629150" y="26336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/>
      </xdr:nvSpPr>
      <xdr:spPr>
        <a:xfrm>
          <a:off x="4629150" y="26336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/>
      </xdr:nvSpPr>
      <xdr:spPr>
        <a:xfrm>
          <a:off x="4629150" y="7891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/>
      </xdr:nvSpPr>
      <xdr:spPr>
        <a:xfrm>
          <a:off x="4629150" y="7891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/>
      </xdr:nvSpPr>
      <xdr:spPr>
        <a:xfrm>
          <a:off x="4629150" y="7891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/>
      </xdr:nvSpPr>
      <xdr:spPr>
        <a:xfrm>
          <a:off x="4229100" y="7891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71" name="Shape 4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4" name="Shape 4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5" name="Shape 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6" name="Shape 4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7" name="Shape 4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8" name="Shape 4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89" name="Shape 4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/>
      </xdr:nvSpPr>
      <xdr:spPr>
        <a:xfrm>
          <a:off x="422910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/>
      </xdr:nvSpPr>
      <xdr:spPr>
        <a:xfrm>
          <a:off x="4629150" y="22174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/>
      </xdr:nvSpPr>
      <xdr:spPr>
        <a:xfrm>
          <a:off x="4629150" y="22174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/>
      </xdr:nvSpPr>
      <xdr:spPr>
        <a:xfrm>
          <a:off x="4629150" y="4278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/>
      </xdr:nvSpPr>
      <xdr:spPr>
        <a:xfrm>
          <a:off x="4629150" y="4278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/>
      </xdr:nvSpPr>
      <xdr:spPr>
        <a:xfrm>
          <a:off x="4629150" y="4278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/>
      </xdr:nvSpPr>
      <xdr:spPr>
        <a:xfrm>
          <a:off x="4229100" y="4278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/>
      </xdr:nvSpPr>
      <xdr:spPr>
        <a:xfrm>
          <a:off x="422910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/>
      </xdr:nvSpPr>
      <xdr:spPr>
        <a:xfrm>
          <a:off x="4629150" y="49834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/>
      </xdr:nvSpPr>
      <xdr:spPr>
        <a:xfrm>
          <a:off x="4629150" y="49834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/>
      </xdr:nvSpPr>
      <xdr:spPr>
        <a:xfrm>
          <a:off x="4629150" y="49834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/>
      </xdr:nvSpPr>
      <xdr:spPr>
        <a:xfrm>
          <a:off x="462915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/>
      </xdr:nvSpPr>
      <xdr:spPr>
        <a:xfrm>
          <a:off x="462915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/>
      </xdr:nvSpPr>
      <xdr:spPr>
        <a:xfrm>
          <a:off x="4629150" y="49834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/>
      </xdr:nvSpPr>
      <xdr:spPr>
        <a:xfrm>
          <a:off x="4229100" y="19230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/>
      </xdr:nvSpPr>
      <xdr:spPr>
        <a:xfrm>
          <a:off x="4229100" y="19230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/>
      </xdr:nvSpPr>
      <xdr:spPr>
        <a:xfrm>
          <a:off x="4629150" y="572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/>
      </xdr:nvSpPr>
      <xdr:spPr>
        <a:xfrm>
          <a:off x="4629150" y="572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/>
      </xdr:nvSpPr>
      <xdr:spPr>
        <a:xfrm>
          <a:off x="4629150" y="572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/>
      </xdr:nvSpPr>
      <xdr:spPr>
        <a:xfrm>
          <a:off x="4629150" y="18002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/>
      </xdr:nvSpPr>
      <xdr:spPr>
        <a:xfrm>
          <a:off x="4629150" y="18002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/>
      </xdr:nvSpPr>
      <xdr:spPr>
        <a:xfrm>
          <a:off x="4629150" y="18002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/>
      </xdr:nvSpPr>
      <xdr:spPr>
        <a:xfrm>
          <a:off x="4229100" y="18002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/>
      </xdr:nvSpPr>
      <xdr:spPr>
        <a:xfrm>
          <a:off x="4629150" y="19230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/>
      </xdr:nvSpPr>
      <xdr:spPr>
        <a:xfrm>
          <a:off x="4629150" y="19230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/>
      </xdr:nvSpPr>
      <xdr:spPr>
        <a:xfrm>
          <a:off x="4629150" y="19230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/>
      </xdr:nvSpPr>
      <xdr:spPr>
        <a:xfrm>
          <a:off x="4629150" y="19230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/>
      </xdr:nvSpPr>
      <xdr:spPr>
        <a:xfrm>
          <a:off x="4629150" y="19230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/>
      </xdr:nvSpPr>
      <xdr:spPr>
        <a:xfrm>
          <a:off x="4629150" y="19230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/>
      </xdr:nvSpPr>
      <xdr:spPr>
        <a:xfrm>
          <a:off x="422910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/>
      </xdr:nvSpPr>
      <xdr:spPr>
        <a:xfrm>
          <a:off x="4629150" y="572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99" name="Shape 4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00" name="Shape 4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01" name="Shape 4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1" name="Shape 4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24" name="Shape 4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25" name="Shape 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26" name="Shape 4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27" name="Shape 4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28" name="Shape 4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9" name="Shape 4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4629150" y="3506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4629150" y="3506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4629150" y="3506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38" name="Shape 4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39" name="Shape 4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0" name="Shape 4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1" name="Shape 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2" name="Shape 4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3" name="Shape 4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2" name="Shape 4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3" name="Shape 4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5" name="Shape 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422910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6" name="Shape 4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4629150" y="3506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4629150" y="3506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4629150" y="3506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4629150" y="3506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422910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422910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422910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422910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422910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422910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4629150" y="2779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4629150" y="2779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4629150" y="2779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4629150" y="2779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94" name="Shape 4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95" name="Shape 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96" name="Shape 4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97" name="Shape 4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98" name="Shape 4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99" name="Shape 4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09" name="Shape 4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10" name="Shape 4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11" name="Shape 4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12" name="Shape 4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13" name="Shape 4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/>
      </xdr:nvSpPr>
      <xdr:spPr>
        <a:xfrm>
          <a:off x="422910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/>
      </xdr:nvSpPr>
      <xdr:spPr>
        <a:xfrm>
          <a:off x="4629150" y="24241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/>
      </xdr:nvSpPr>
      <xdr:spPr>
        <a:xfrm>
          <a:off x="4629150" y="24241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/>
      </xdr:nvSpPr>
      <xdr:spPr>
        <a:xfrm>
          <a:off x="4629150" y="43776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/>
      </xdr:nvSpPr>
      <xdr:spPr>
        <a:xfrm>
          <a:off x="4629150" y="43776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/>
      </xdr:nvSpPr>
      <xdr:spPr>
        <a:xfrm>
          <a:off x="4629150" y="43776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/>
      </xdr:nvSpPr>
      <xdr:spPr>
        <a:xfrm>
          <a:off x="4229100" y="43776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76200" cy="17145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/>
      </xdr:nvSpPr>
      <xdr:spPr>
        <a:xfrm>
          <a:off x="422910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/>
      </xdr:nvSpPr>
      <xdr:spPr>
        <a:xfrm>
          <a:off x="4629150" y="46510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/>
      </xdr:nvSpPr>
      <xdr:spPr>
        <a:xfrm>
          <a:off x="4629150" y="46510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/>
      </xdr:nvSpPr>
      <xdr:spPr>
        <a:xfrm>
          <a:off x="4629150" y="46510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/>
      </xdr:nvSpPr>
      <xdr:spPr>
        <a:xfrm>
          <a:off x="462915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/>
      </xdr:nvSpPr>
      <xdr:spPr>
        <a:xfrm>
          <a:off x="462915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/>
      </xdr:nvSpPr>
      <xdr:spPr>
        <a:xfrm>
          <a:off x="462915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76200" cy="17145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/>
      </xdr:nvSpPr>
      <xdr:spPr>
        <a:xfrm>
          <a:off x="422910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/>
      </xdr:nvSpPr>
      <xdr:spPr>
        <a:xfrm>
          <a:off x="4629150" y="46510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/>
      </xdr:nvSpPr>
      <xdr:spPr>
        <a:xfrm>
          <a:off x="4629150" y="46510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/>
      </xdr:nvSpPr>
      <xdr:spPr>
        <a:xfrm>
          <a:off x="4629150" y="46510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/>
      </xdr:nvSpPr>
      <xdr:spPr>
        <a:xfrm>
          <a:off x="462915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/>
      </xdr:nvSpPr>
      <xdr:spPr>
        <a:xfrm>
          <a:off x="462915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/>
      </xdr:nvSpPr>
      <xdr:spPr>
        <a:xfrm>
          <a:off x="4629150" y="46510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/>
      </xdr:nvSpPr>
      <xdr:spPr>
        <a:xfrm>
          <a:off x="422910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/>
      </xdr:nvSpPr>
      <xdr:spPr>
        <a:xfrm>
          <a:off x="4629150" y="4763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/>
      </xdr:nvSpPr>
      <xdr:spPr>
        <a:xfrm>
          <a:off x="4629150" y="4763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/>
      </xdr:nvSpPr>
      <xdr:spPr>
        <a:xfrm>
          <a:off x="4629150" y="4763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/>
      </xdr:nvSpPr>
      <xdr:spPr>
        <a:xfrm>
          <a:off x="462915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/>
      </xdr:nvSpPr>
      <xdr:spPr>
        <a:xfrm>
          <a:off x="462915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/>
      </xdr:nvSpPr>
      <xdr:spPr>
        <a:xfrm>
          <a:off x="462915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/>
      </xdr:nvSpPr>
      <xdr:spPr>
        <a:xfrm>
          <a:off x="422910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/>
      </xdr:nvSpPr>
      <xdr:spPr>
        <a:xfrm>
          <a:off x="4629150" y="4763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/>
      </xdr:nvSpPr>
      <xdr:spPr>
        <a:xfrm>
          <a:off x="4629150" y="4763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/>
      </xdr:nvSpPr>
      <xdr:spPr>
        <a:xfrm>
          <a:off x="4629150" y="47634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/>
      </xdr:nvSpPr>
      <xdr:spPr>
        <a:xfrm>
          <a:off x="462915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/>
      </xdr:nvSpPr>
      <xdr:spPr>
        <a:xfrm>
          <a:off x="462915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/>
      </xdr:nvSpPr>
      <xdr:spPr>
        <a:xfrm>
          <a:off x="4629150" y="47634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/>
      </xdr:nvSpPr>
      <xdr:spPr>
        <a:xfrm>
          <a:off x="422910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/>
      </xdr:nvSpPr>
      <xdr:spPr>
        <a:xfrm>
          <a:off x="4629150" y="59540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/>
      </xdr:nvSpPr>
      <xdr:spPr>
        <a:xfrm>
          <a:off x="4629150" y="59540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/>
      </xdr:nvSpPr>
      <xdr:spPr>
        <a:xfrm>
          <a:off x="4629150" y="59540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/>
      </xdr:nvSpPr>
      <xdr:spPr>
        <a:xfrm>
          <a:off x="462915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/>
      </xdr:nvSpPr>
      <xdr:spPr>
        <a:xfrm>
          <a:off x="462915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/>
      </xdr:nvSpPr>
      <xdr:spPr>
        <a:xfrm>
          <a:off x="462915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/>
      </xdr:nvSpPr>
      <xdr:spPr>
        <a:xfrm>
          <a:off x="422910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/>
      </xdr:nvSpPr>
      <xdr:spPr>
        <a:xfrm>
          <a:off x="4629150" y="59540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/>
      </xdr:nvSpPr>
      <xdr:spPr>
        <a:xfrm>
          <a:off x="4629150" y="59540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/>
      </xdr:nvSpPr>
      <xdr:spPr>
        <a:xfrm>
          <a:off x="4629150" y="59540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/>
      </xdr:nvSpPr>
      <xdr:spPr>
        <a:xfrm>
          <a:off x="462915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/>
      </xdr:nvSpPr>
      <xdr:spPr>
        <a:xfrm>
          <a:off x="462915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/>
      </xdr:nvSpPr>
      <xdr:spPr>
        <a:xfrm>
          <a:off x="4629150" y="59540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/>
      </xdr:nvSpPr>
      <xdr:spPr>
        <a:xfrm>
          <a:off x="4629150" y="4257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/>
      </xdr:nvSpPr>
      <xdr:spPr>
        <a:xfrm>
          <a:off x="4629150" y="4257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/>
      </xdr:nvSpPr>
      <xdr:spPr>
        <a:xfrm>
          <a:off x="4629150" y="4257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/>
      </xdr:nvSpPr>
      <xdr:spPr>
        <a:xfrm>
          <a:off x="4629150" y="4257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/>
      </xdr:nvSpPr>
      <xdr:spPr>
        <a:xfrm>
          <a:off x="4629150" y="4257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/>
      </xdr:nvSpPr>
      <xdr:spPr>
        <a:xfrm>
          <a:off x="4629150" y="4257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/>
      </xdr:nvSpPr>
      <xdr:spPr>
        <a:xfrm>
          <a:off x="422910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/>
      </xdr:nvSpPr>
      <xdr:spPr>
        <a:xfrm>
          <a:off x="4629150" y="4257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242888</xdr:colOff>
      <xdr:row>0</xdr:row>
      <xdr:rowOff>159541</xdr:rowOff>
    </xdr:from>
    <xdr:to>
      <xdr:col>3</xdr:col>
      <xdr:colOff>653296</xdr:colOff>
      <xdr:row>2</xdr:row>
      <xdr:rowOff>100009</xdr:rowOff>
    </xdr:to>
    <xdr:pic>
      <xdr:nvPicPr>
        <xdr:cNvPr id="597" name="Imagen 7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59541"/>
          <a:ext cx="3534608" cy="53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/>
      </xdr:nvSpPr>
      <xdr:spPr>
        <a:xfrm>
          <a:off x="875109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/>
      </xdr:nvSpPr>
      <xdr:spPr>
        <a:xfrm>
          <a:off x="9151144" y="25265063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/>
      </xdr:nvSpPr>
      <xdr:spPr>
        <a:xfrm>
          <a:off x="9151144" y="25265063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/>
      </xdr:nvSpPr>
      <xdr:spPr>
        <a:xfrm>
          <a:off x="9151144" y="25265063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/>
      </xdr:nvSpPr>
      <xdr:spPr>
        <a:xfrm>
          <a:off x="915114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/>
      </xdr:nvSpPr>
      <xdr:spPr>
        <a:xfrm>
          <a:off x="915114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/>
      </xdr:nvSpPr>
      <xdr:spPr>
        <a:xfrm>
          <a:off x="915114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/>
      </xdr:nvSpPr>
      <xdr:spPr>
        <a:xfrm>
          <a:off x="875109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/>
      </xdr:nvSpPr>
      <xdr:spPr>
        <a:xfrm>
          <a:off x="9151144" y="25265063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/>
      </xdr:nvSpPr>
      <xdr:spPr>
        <a:xfrm>
          <a:off x="9151144" y="25265063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/>
      </xdr:nvSpPr>
      <xdr:spPr>
        <a:xfrm>
          <a:off x="9151144" y="25265063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/>
      </xdr:nvSpPr>
      <xdr:spPr>
        <a:xfrm>
          <a:off x="915114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/>
      </xdr:nvSpPr>
      <xdr:spPr>
        <a:xfrm>
          <a:off x="915114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/>
      </xdr:nvSpPr>
      <xdr:spPr>
        <a:xfrm>
          <a:off x="9151144" y="25265063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/>
      </xdr:nvSpPr>
      <xdr:spPr>
        <a:xfrm>
          <a:off x="875109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/>
      </xdr:nvSpPr>
      <xdr:spPr>
        <a:xfrm>
          <a:off x="875109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/>
      </xdr:nvSpPr>
      <xdr:spPr>
        <a:xfrm>
          <a:off x="875109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/>
      </xdr:nvSpPr>
      <xdr:spPr>
        <a:xfrm>
          <a:off x="875109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/>
      </xdr:nvSpPr>
      <xdr:spPr>
        <a:xfrm>
          <a:off x="875109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/>
      </xdr:nvSpPr>
      <xdr:spPr>
        <a:xfrm>
          <a:off x="875109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/>
      </xdr:nvSpPr>
      <xdr:spPr>
        <a:xfrm>
          <a:off x="9151144" y="50684906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/>
      </xdr:nvSpPr>
      <xdr:spPr>
        <a:xfrm>
          <a:off x="9151144" y="50684906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/>
      </xdr:nvSpPr>
      <xdr:spPr>
        <a:xfrm>
          <a:off x="9151144" y="50684906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/>
      </xdr:nvSpPr>
      <xdr:spPr>
        <a:xfrm>
          <a:off x="9151144" y="50684906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/>
      </xdr:nvSpPr>
      <xdr:spPr>
        <a:xfrm>
          <a:off x="875109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/>
      </xdr:nvSpPr>
      <xdr:spPr>
        <a:xfrm>
          <a:off x="875109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/>
      </xdr:nvSpPr>
      <xdr:spPr>
        <a:xfrm>
          <a:off x="875109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/>
      </xdr:nvSpPr>
      <xdr:spPr>
        <a:xfrm>
          <a:off x="875109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/>
      </xdr:nvSpPr>
      <xdr:spPr>
        <a:xfrm>
          <a:off x="875109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/>
      </xdr:nvSpPr>
      <xdr:spPr>
        <a:xfrm>
          <a:off x="875109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/>
      </xdr:nvSpPr>
      <xdr:spPr>
        <a:xfrm>
          <a:off x="9151144" y="52137469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/>
      </xdr:nvSpPr>
      <xdr:spPr>
        <a:xfrm>
          <a:off x="9151144" y="52137469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/>
      </xdr:nvSpPr>
      <xdr:spPr>
        <a:xfrm>
          <a:off x="9151144" y="52137469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/>
      </xdr:nvSpPr>
      <xdr:spPr>
        <a:xfrm>
          <a:off x="9151144" y="52137469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63" name="Shape 4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65" name="Shape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66" name="Shape 4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67" name="Shape 4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68" name="Shape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69" name="Shape 4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70" name="Shape 4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671" name="Shape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74" name="Shape 4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75" name="Shape 4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77" name="Shape 4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78" name="Shape 4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79" name="Shape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1" name="Shape 4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2" name="Shape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7" name="Shape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89" name="Shape 4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90" name="Shape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91" name="Shape 4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693" name="Shape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94" name="Shape 4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697" name="Shape 4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698" name="Shape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699" name="Shape 4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2" name="Shape 4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3" name="Shape 4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5" name="Shape 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6" name="Shape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7" name="Shape 4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8" name="Shape 4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09" name="Shape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0" name="Shape 4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1" name="Shape 4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2" name="Shape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3" name="Shape 4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4" name="Shape 4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/>
      </xdr:nvSpPr>
      <xdr:spPr>
        <a:xfrm>
          <a:off x="875109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/>
      </xdr:nvSpPr>
      <xdr:spPr>
        <a:xfrm>
          <a:off x="9151144" y="52482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/>
      </xdr:nvSpPr>
      <xdr:spPr>
        <a:xfrm>
          <a:off x="9151144" y="52482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16" name="Shape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20" name="Shape 4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23" name="Shape 4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24" name="Shape 4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26" name="Shape 4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1" name="Shape 4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2" name="Shape 4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3" name="Shape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4" name="Shape 4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5" name="Shape 4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6" name="Shape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46" name="Shape 4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47" name="Shape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48" name="Shape 4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50" name="Shape 4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0" name="Shape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2" name="Shape 4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3" name="Shape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4" name="Shape 4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6" name="Shape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7" name="Shape 4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8" name="Shape 4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0" name="Shape 4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1" name="Shape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74" name="Shape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75" name="Shape 4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76" name="Shape 4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7" name="Shape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8" name="Shape 4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9" name="Shape 4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06" name="Shape 4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07" name="Shape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08" name="Shape 4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09" name="Shape 4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10" name="Shape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915" name="Shape 4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18" name="Shape 4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19" name="Shape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0" name="Shape 4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2" name="Shape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3" name="Shape 4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4" name="Shape 4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6" name="Shape 4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7" name="Shape 4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8" name="Shape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9" name="Shape 4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30" name="Shape 4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31" name="Shape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33" name="Shape 4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34" name="Shape 4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35" name="Shape 4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36" name="Shape 4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37" name="Shape 4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38" name="Shape 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39" name="Shape 4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40" name="Shape 4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041" name="Shape 4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042" name="Shape 4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043" name="Shape 4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44" name="Shape 4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46" name="Shape 4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47" name="Shape 4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48" name="Shape 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49" name="Shape 4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0" name="Shape 4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1" name="Shape 4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2" name="Shape 4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3" name="Shape 4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4" name="Shape 4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5" name="Shape 4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6" name="Shape 4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058" name="Shape 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59" name="Shape 4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0" name="Shape 4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1" name="Shape 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2" name="Shape 4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3" name="Shape 4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64" name="Shape 4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65" name="Shape 4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6" name="Shape 4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7" name="Shape 4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8" name="Shape 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69" name="Shape 4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70" name="Shape 4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71" name="Shape 4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2" name="Shape 4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3" name="Shape 4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4" name="Shape 4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5" name="Shape 4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6" name="Shape 4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7" name="Shape 4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8" name="Shape 4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3" name="Shape 4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4" name="Shape 4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6" name="Shape 4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7" name="Shape 4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8" name="Shape 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0" name="Shape 4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91" name="Shape 4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92" name="Shape 4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93" name="Shape 4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4" name="Shape 4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5" name="Shape 4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6" name="Shape 4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23" name="Shape 4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24" name="Shape 4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25" name="Shape 4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26" name="Shape 4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27" name="Shape 4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28" name="Shape 4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30" name="Shape 4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31" name="Shape 4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32" name="Shape 4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33" name="Shape 4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34" name="Shape 4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35" name="Shape 4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36" name="Shape 4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38" name="Shape 4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39" name="Shape 4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0" name="Shape 4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1" name="Shape 4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2" name="Shape 4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3" name="Shape 4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4" name="Shape 4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5" name="Shape 4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6" name="Shape 4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7" name="Shape 4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48" name="Shape 4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32</xdr:row>
      <xdr:rowOff>0</xdr:rowOff>
    </xdr:from>
    <xdr:ext cx="76200" cy="1714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66675" cy="16192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66675" cy="16192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66675" cy="16192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76200" cy="171450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76200" cy="171450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76200" cy="1714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32</xdr:row>
      <xdr:rowOff>0</xdr:rowOff>
    </xdr:from>
    <xdr:ext cx="76200" cy="171450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66675" cy="16192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66675" cy="16192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66675" cy="16192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76200" cy="171450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76200" cy="1714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32</xdr:row>
      <xdr:rowOff>0</xdr:rowOff>
    </xdr:from>
    <xdr:ext cx="76200" cy="171450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/>
      </xdr:nvSpPr>
      <xdr:spPr>
        <a:xfrm>
          <a:off x="422910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/>
      </xdr:nvSpPr>
      <xdr:spPr>
        <a:xfrm>
          <a:off x="4629150" y="144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/>
      </xdr:nvSpPr>
      <xdr:spPr>
        <a:xfrm>
          <a:off x="4629150" y="144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/>
      </xdr:nvSpPr>
      <xdr:spPr>
        <a:xfrm>
          <a:off x="4629150" y="144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/>
      </xdr:nvSpPr>
      <xdr:spPr>
        <a:xfrm>
          <a:off x="462915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/>
      </xdr:nvSpPr>
      <xdr:spPr>
        <a:xfrm>
          <a:off x="462915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/>
      </xdr:nvSpPr>
      <xdr:spPr>
        <a:xfrm>
          <a:off x="462915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/>
      </xdr:nvSpPr>
      <xdr:spPr>
        <a:xfrm>
          <a:off x="422910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/>
      </xdr:nvSpPr>
      <xdr:spPr>
        <a:xfrm>
          <a:off x="4629150" y="144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/>
      </xdr:nvSpPr>
      <xdr:spPr>
        <a:xfrm>
          <a:off x="4629150" y="144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/>
      </xdr:nvSpPr>
      <xdr:spPr>
        <a:xfrm>
          <a:off x="4629150" y="144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/>
      </xdr:nvSpPr>
      <xdr:spPr>
        <a:xfrm>
          <a:off x="462915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/>
      </xdr:nvSpPr>
      <xdr:spPr>
        <a:xfrm>
          <a:off x="462915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/>
      </xdr:nvSpPr>
      <xdr:spPr>
        <a:xfrm>
          <a:off x="4629150" y="144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91" name="Shape 4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92" name="Shape 4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94" name="Shape 4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95" name="Shape 4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96" name="Shape 4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98" name="Shape 4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99" name="Shape 4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00" name="Shape 4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2" name="Shape 4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3" name="Shape 4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4" name="Shape 4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6" name="Shape 4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7" name="Shape 4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0" name="Shape 4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1" name="Shape 4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2" name="Shape 4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4" name="Shape 4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16" name="Shape 4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18" name="Shape 4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19" name="Shape 4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20" name="Shape 4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22" name="Shape 4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23" name="Shape 4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24" name="Shape 4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26" name="Shape 4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27" name="Shape 4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28" name="Shape 4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0" name="Shape 4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1" name="Shape 4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2" name="Shape 4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4" name="Shape 4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5" name="Shape 4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6" name="Shape 4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7" name="Shape 4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8" name="Shape 4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39" name="Shape 4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0" name="Shape 4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1" name="Shape 4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2" name="Shape 4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/>
      </xdr:nvSpPr>
      <xdr:spPr>
        <a:xfrm>
          <a:off x="422910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/>
      </xdr:nvSpPr>
      <xdr:spPr>
        <a:xfrm>
          <a:off x="4629150" y="24269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/>
      </xdr:nvSpPr>
      <xdr:spPr>
        <a:xfrm>
          <a:off x="4629150" y="24269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/>
      </xdr:nvSpPr>
      <xdr:spPr>
        <a:xfrm>
          <a:off x="4629150" y="24269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/>
      </xdr:nvSpPr>
      <xdr:spPr>
        <a:xfrm>
          <a:off x="4229100" y="24269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/>
      </xdr:nvSpPr>
      <xdr:spPr>
        <a:xfrm>
          <a:off x="4629150" y="29003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/>
      </xdr:nvSpPr>
      <xdr:spPr>
        <a:xfrm>
          <a:off x="4629150" y="29003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/>
      </xdr:nvSpPr>
      <xdr:spPr>
        <a:xfrm>
          <a:off x="4629150" y="29003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/>
      </xdr:nvSpPr>
      <xdr:spPr>
        <a:xfrm>
          <a:off x="462915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/>
      </xdr:nvSpPr>
      <xdr:spPr>
        <a:xfrm>
          <a:off x="462915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/>
      </xdr:nvSpPr>
      <xdr:spPr>
        <a:xfrm>
          <a:off x="462915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544" name="Shape 4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545" name="Shape 4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546" name="Shape 4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47" name="Shape 4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48" name="Shape 4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549" name="Shape 4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550" name="Shape 4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551" name="Shape 4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552" name="Shape 4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554" name="Shape 4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55" name="Shape 4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56" name="Shape 4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57" name="Shape 4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58" name="Shape 4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59" name="Shape 4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0" name="Shape 4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1" name="Shape 4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2" name="Shape 4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3" name="Shape 4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4" name="Shape 4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5" name="Shape 4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6" name="Shape 4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7" name="Shape 4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8" name="Shape 4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569" name="Shape 4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0" name="Shape 4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1" name="Shape 4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2" name="Shape 4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3" name="Shape 4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4" name="Shape 4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75" name="Shape 4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76" name="Shape 4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7" name="Shape 4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8" name="Shape 4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579" name="Shape 4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580" name="Shape 4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 txBox="1"/>
      </xdr:nvSpPr>
      <xdr:spPr>
        <a:xfrm>
          <a:off x="4629150" y="6419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581" name="Shape 4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 txBox="1"/>
      </xdr:nvSpPr>
      <xdr:spPr>
        <a:xfrm>
          <a:off x="4629150" y="6419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582" name="Shape 4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 txBox="1"/>
      </xdr:nvSpPr>
      <xdr:spPr>
        <a:xfrm>
          <a:off x="4629150" y="6419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3" name="Shape 4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4" name="Shape 4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5" name="Shape 4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6" name="Shape 4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7" name="Shape 4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8" name="Shape 4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89" name="Shape 4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0" name="Shape 4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1" name="Shape 4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2" name="Shape 4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3" name="Shape 4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4" name="Shape 4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5" name="Shape 4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6" name="Shape 4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7" name="Shape 4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8" name="Shape 4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599" name="Shape 4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00" name="Shape 4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1" name="Shape 4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 txBox="1"/>
      </xdr:nvSpPr>
      <xdr:spPr>
        <a:xfrm>
          <a:off x="422910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602" name="Shape 4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 txBox="1"/>
      </xdr:nvSpPr>
      <xdr:spPr>
        <a:xfrm>
          <a:off x="4629150" y="6419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603" name="Shape 4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 txBox="1"/>
      </xdr:nvSpPr>
      <xdr:spPr>
        <a:xfrm>
          <a:off x="4629150" y="6419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604" name="Shape 4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 txBox="1"/>
      </xdr:nvSpPr>
      <xdr:spPr>
        <a:xfrm>
          <a:off x="4629150" y="6419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05" name="Shape 4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06" name="Shape 4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07" name="Shape 4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 txBox="1"/>
      </xdr:nvSpPr>
      <xdr:spPr>
        <a:xfrm>
          <a:off x="4629150" y="641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34" name="Shape 4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35" name="Shape 4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36" name="Shape 4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37" name="Shape 4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38" name="Shape 4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39" name="Shape 4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40" name="Shape 4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41" name="Shape 4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642" name="Shape 4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643" name="Shape 4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644" name="Shape 4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45" name="Shape 4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46" name="Shape 4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47" name="Shape 4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48" name="Shape 4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49" name="Shape 4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0" name="Shape 4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1" name="Shape 4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2" name="Shape 4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3" name="Shape 4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4" name="Shape 4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5" name="Shape 4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6" name="Shape 4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7" name="Shape 4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8" name="Shape 4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59" name="Shape 4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/>
      </xdr:nvSpPr>
      <xdr:spPr>
        <a:xfrm>
          <a:off x="4629150" y="1381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/>
      </xdr:nvSpPr>
      <xdr:spPr>
        <a:xfrm>
          <a:off x="4629150" y="1381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/>
      </xdr:nvSpPr>
      <xdr:spPr>
        <a:xfrm>
          <a:off x="4629150" y="1381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/>
      </xdr:nvSpPr>
      <xdr:spPr>
        <a:xfrm>
          <a:off x="4229100" y="1381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/>
      </xdr:nvSpPr>
      <xdr:spPr>
        <a:xfrm>
          <a:off x="422910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/>
      </xdr:nvSpPr>
      <xdr:spPr>
        <a:xfrm>
          <a:off x="4629150" y="29003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/>
      </xdr:nvSpPr>
      <xdr:spPr>
        <a:xfrm>
          <a:off x="4629150" y="29003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/>
      </xdr:nvSpPr>
      <xdr:spPr>
        <a:xfrm>
          <a:off x="4629150" y="29003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/>
      </xdr:nvSpPr>
      <xdr:spPr>
        <a:xfrm>
          <a:off x="462915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/>
      </xdr:nvSpPr>
      <xdr:spPr>
        <a:xfrm>
          <a:off x="462915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/>
      </xdr:nvSpPr>
      <xdr:spPr>
        <a:xfrm>
          <a:off x="4629150" y="2900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761" name="Shape 4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762" name="Shape 4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763" name="Shape 4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64" name="Shape 4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65" name="Shape 4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766" name="Shape 4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767" name="Shape 4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768" name="Shape 4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769" name="Shape 4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770" name="Shape 4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771" name="Shape 4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2" name="Shape 4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3" name="Shape 4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4" name="Shape 4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5" name="Shape 4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6" name="Shape 4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7" name="Shape 4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8" name="Shape 4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79" name="Shape 4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0" name="Shape 4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1" name="Shape 4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2" name="Shape 4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3" name="Shape 4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4" name="Shape 4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5" name="Shape 4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786" name="Shape 4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87" name="Shape 4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88" name="Shape 4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89" name="Shape 4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90" name="Shape 4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91" name="Shape 4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92" name="Shape 4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93" name="Shape 4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94" name="Shape 4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95" name="Shape 4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96" name="Shape 4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797" name="Shape 4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/>
      </xdr:nvSpPr>
      <xdr:spPr>
        <a:xfrm>
          <a:off x="4629150" y="789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798" name="Shape 4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/>
      </xdr:nvSpPr>
      <xdr:spPr>
        <a:xfrm>
          <a:off x="4629150" y="789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799" name="Shape 4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/>
      </xdr:nvSpPr>
      <xdr:spPr>
        <a:xfrm>
          <a:off x="4629150" y="789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0" name="Shape 4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1" name="Shape 4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2" name="Shape 4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3" name="Shape 4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4" name="Shape 4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5" name="Shape 4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6" name="Shape 4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7" name="Shape 4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8" name="Shape 4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09" name="Shape 4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0" name="Shape 4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1" name="Shape 4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2" name="Shape 4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3" name="Shape 4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4" name="Shape 4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5" name="Shape 4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6" name="Shape 4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17" name="Shape 4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18" name="Shape 4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/>
      </xdr:nvSpPr>
      <xdr:spPr>
        <a:xfrm>
          <a:off x="422910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19" name="Shape 4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/>
      </xdr:nvSpPr>
      <xdr:spPr>
        <a:xfrm>
          <a:off x="4629150" y="789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20" name="Shape 4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/>
      </xdr:nvSpPr>
      <xdr:spPr>
        <a:xfrm>
          <a:off x="4629150" y="789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21" name="Shape 4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/>
      </xdr:nvSpPr>
      <xdr:spPr>
        <a:xfrm>
          <a:off x="4629150" y="789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22" name="Shape 4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23" name="Shape 4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24" name="Shape 4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/>
      </xdr:nvSpPr>
      <xdr:spPr>
        <a:xfrm>
          <a:off x="4629150" y="789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51" name="Shape 4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52" name="Shape 4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53" name="Shape 4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54" name="Shape 4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55" name="Shape 4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56" name="Shape 4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57" name="Shape 4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58" name="Shape 4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59" name="Shape 4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60" name="Shape 4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2" name="Shape 4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3" name="Shape 4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4" name="Shape 4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5" name="Shape 4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6" name="Shape 4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7" name="Shape 4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8" name="Shape 4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69" name="Shape 4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0" name="Shape 4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1" name="Shape 4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2" name="Shape 4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3" name="Shape 4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4" name="Shape 4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5" name="Shape 4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76" name="Shape 4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/>
      </xdr:nvSpPr>
      <xdr:spPr>
        <a:xfrm>
          <a:off x="422910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/>
      </xdr:nvSpPr>
      <xdr:spPr>
        <a:xfrm>
          <a:off x="4629150" y="2228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/>
      </xdr:nvSpPr>
      <xdr:spPr>
        <a:xfrm>
          <a:off x="4629150" y="2228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/>
      </xdr:nvSpPr>
      <xdr:spPr>
        <a:xfrm>
          <a:off x="4629150" y="1525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/>
      </xdr:nvSpPr>
      <xdr:spPr>
        <a:xfrm>
          <a:off x="4629150" y="1525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/>
      </xdr:nvSpPr>
      <xdr:spPr>
        <a:xfrm>
          <a:off x="4629150" y="1525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/>
      </xdr:nvSpPr>
      <xdr:spPr>
        <a:xfrm>
          <a:off x="4229100" y="1525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/>
      </xdr:nvSpPr>
      <xdr:spPr>
        <a:xfrm>
          <a:off x="4629150" y="2017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/>
      </xdr:nvSpPr>
      <xdr:spPr>
        <a:xfrm>
          <a:off x="4629150" y="2017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/>
      </xdr:nvSpPr>
      <xdr:spPr>
        <a:xfrm>
          <a:off x="4629150" y="2017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/>
      </xdr:nvSpPr>
      <xdr:spPr>
        <a:xfrm>
          <a:off x="4629150" y="2017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/>
      </xdr:nvSpPr>
      <xdr:spPr>
        <a:xfrm>
          <a:off x="4629150" y="2017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/>
      </xdr:nvSpPr>
      <xdr:spPr>
        <a:xfrm>
          <a:off x="4629150" y="2017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/>
      </xdr:nvSpPr>
      <xdr:spPr>
        <a:xfrm>
          <a:off x="422910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/>
      </xdr:nvSpPr>
      <xdr:spPr>
        <a:xfrm>
          <a:off x="4629150" y="2017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/>
      </xdr:nvSpPr>
      <xdr:spPr>
        <a:xfrm>
          <a:off x="422910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/>
      </xdr:nvSpPr>
      <xdr:spPr>
        <a:xfrm>
          <a:off x="4629150" y="1790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/>
      </xdr:nvSpPr>
      <xdr:spPr>
        <a:xfrm>
          <a:off x="4629150" y="1790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05" name="Shape 4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06" name="Shape 4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07" name="Shape 4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08" name="Shape 4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09" name="Shape 4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10" name="Shape 4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11" name="Shape 4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12" name="Shape 4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13" name="Shape 4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14" name="Shape 4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15" name="Shape 4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16" name="Shape 4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17" name="Shape 4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18" name="Shape 4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19" name="Shape 4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0" name="Shape 4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1" name="Shape 4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2" name="Shape 4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3" name="Shape 4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4" name="Shape 4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5" name="Shape 4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6" name="Shape 4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7" name="Shape 4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8" name="Shape 4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29" name="Shape 4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30" name="Shape 4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31" name="Shape 4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32" name="Shape 4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33" name="Shape 4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34" name="Shape 4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35" name="Shape 4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36" name="Shape 4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37" name="Shape 4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38" name="Shape 4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39" name="Shape 4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40" name="Shape 4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41" name="Shape 4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2" name="Shape 4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3" name="Shape 4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4" name="Shape 4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5" name="Shape 4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6" name="Shape 4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7" name="Shape 4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8" name="Shape 4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49" name="Shape 4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0" name="Shape 4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1" name="Shape 4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2" name="Shape 4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3" name="Shape 4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4" name="Shape 4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5" name="Shape 4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56" name="Shape 4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/>
      </xdr:nvSpPr>
      <xdr:spPr>
        <a:xfrm>
          <a:off x="422910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/>
      </xdr:nvSpPr>
      <xdr:spPr>
        <a:xfrm>
          <a:off x="4629150" y="5514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/>
      </xdr:nvSpPr>
      <xdr:spPr>
        <a:xfrm>
          <a:off x="4629150" y="5514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17195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57200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57200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57200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17195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171950" y="20516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171950" y="20516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4572000" y="439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4572000" y="439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4572000" y="439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20</xdr:row>
      <xdr:rowOff>0</xdr:rowOff>
    </xdr:from>
    <xdr:ext cx="76200" cy="171450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4572000" y="18849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20</xdr:row>
      <xdr:rowOff>0</xdr:rowOff>
    </xdr:from>
    <xdr:ext cx="76200" cy="171450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>
          <a:off x="4572000" y="18849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20</xdr:row>
      <xdr:rowOff>0</xdr:rowOff>
    </xdr:from>
    <xdr:ext cx="76200" cy="171450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>
          <a:off x="4572000" y="18849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20</xdr:row>
      <xdr:rowOff>0</xdr:rowOff>
    </xdr:from>
    <xdr:ext cx="76200" cy="171450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4171950" y="18849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66675" cy="161925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4572000" y="20516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66675" cy="161925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4572000" y="20516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66675" cy="161925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4572000" y="20516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4572000" y="20516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4572000" y="20516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4572000" y="20516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258" name="Shape 4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259" name="Shape 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260" name="Shape 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61" name="Shape 4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62" name="Shape 4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263" name="Shape 4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264" name="Shape 4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265" name="Shape 4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266" name="Shape 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267" name="Shape 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268" name="Shape 4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69" name="Shape 4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0" name="Shape 4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1" name="Shape 4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2" name="Shape 4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3" name="Shape 4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4" name="Shape 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5" name="Shape 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6" name="Shape 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7" name="Shape 4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8" name="Shape 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79" name="Shape 4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80" name="Shape 4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81" name="Shape 4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82" name="Shape 4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283" name="Shape 4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84" name="Shape 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85" name="Shape 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86" name="Shape 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87" name="Shape 4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88" name="Shape 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289" name="Shape 4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290" name="Shape 4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91" name="Shape 4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92" name="Shape 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293" name="Shape 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294" name="Shape 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/>
      </xdr:nvSpPr>
      <xdr:spPr>
        <a:xfrm>
          <a:off x="4572000" y="55292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295" name="Shape 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/>
      </xdr:nvSpPr>
      <xdr:spPr>
        <a:xfrm>
          <a:off x="4572000" y="55292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296" name="Shape 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/>
      </xdr:nvSpPr>
      <xdr:spPr>
        <a:xfrm>
          <a:off x="4572000" y="55292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297" name="Shape 4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298" name="Shape 4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299" name="Shape 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0" name="Shape 4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2" name="Shape 4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3" name="Shape 4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4" name="Shape 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6" name="Shape 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7" name="Shape 4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8" name="Shape 4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0" name="Shape 4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1" name="Shape 4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2" name="Shape 4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5" name="Shape 4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/>
      </xdr:nvSpPr>
      <xdr:spPr>
        <a:xfrm>
          <a:off x="417195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16" name="Shape 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/>
      </xdr:nvSpPr>
      <xdr:spPr>
        <a:xfrm>
          <a:off x="4572000" y="55292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17" name="Shape 4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/>
      </xdr:nvSpPr>
      <xdr:spPr>
        <a:xfrm>
          <a:off x="4572000" y="55292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18" name="Shape 4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/>
      </xdr:nvSpPr>
      <xdr:spPr>
        <a:xfrm>
          <a:off x="4572000" y="55292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9" name="Shape 4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0" name="Shape 4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1" name="Shape 4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/>
      </xdr:nvSpPr>
      <xdr:spPr>
        <a:xfrm>
          <a:off x="4572000" y="55292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/>
      </xdr:nvSpPr>
      <xdr:spPr>
        <a:xfrm>
          <a:off x="4572000" y="76695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2349" name="Shape 3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/>
      </xdr:nvSpPr>
      <xdr:spPr>
        <a:xfrm>
          <a:off x="4572000" y="76695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/>
      </xdr:nvSpPr>
      <xdr:spPr>
        <a:xfrm>
          <a:off x="4572000" y="76695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2351" name="Shape 3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/>
      </xdr:nvSpPr>
      <xdr:spPr>
        <a:xfrm>
          <a:off x="4171950" y="76695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54" name="Shape 4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55" name="Shape 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56" name="Shape 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58" name="Shape 4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59" name="Shape 4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360" name="Shape 4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6" name="Shape 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7" name="Shape 4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8" name="Shape 4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0" name="Shape 4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1" name="Shape 4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2" name="Shape 4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3" name="Shape 4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4" name="Shape 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5" name="Shape 4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6" name="Shape 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77" name="Shape 4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2385" name="Shape 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/>
      </xdr:nvSpPr>
      <xdr:spPr>
        <a:xfrm>
          <a:off x="4572000" y="4726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/>
      </xdr:nvSpPr>
      <xdr:spPr>
        <a:xfrm>
          <a:off x="4572000" y="6034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/>
      </xdr:nvSpPr>
      <xdr:spPr>
        <a:xfrm>
          <a:off x="4572000" y="6034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/>
      </xdr:nvSpPr>
      <xdr:spPr>
        <a:xfrm>
          <a:off x="4572000" y="6034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/>
      </xdr:nvSpPr>
      <xdr:spPr>
        <a:xfrm>
          <a:off x="4171950" y="6034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/>
      </xdr:nvSpPr>
      <xdr:spPr>
        <a:xfrm>
          <a:off x="417195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/>
      </xdr:nvSpPr>
      <xdr:spPr>
        <a:xfrm>
          <a:off x="4171950" y="21745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/>
      </xdr:nvSpPr>
      <xdr:spPr>
        <a:xfrm>
          <a:off x="4171950" y="21745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/>
      </xdr:nvSpPr>
      <xdr:spPr>
        <a:xfrm>
          <a:off x="4572000" y="439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/>
      </xdr:nvSpPr>
      <xdr:spPr>
        <a:xfrm>
          <a:off x="4572000" y="439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/>
      </xdr:nvSpPr>
      <xdr:spPr>
        <a:xfrm>
          <a:off x="4572000" y="439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/>
      </xdr:nvSpPr>
      <xdr:spPr>
        <a:xfrm>
          <a:off x="4572000" y="20116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/>
      </xdr:nvSpPr>
      <xdr:spPr>
        <a:xfrm>
          <a:off x="4572000" y="20116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/>
      </xdr:nvSpPr>
      <xdr:spPr>
        <a:xfrm>
          <a:off x="4572000" y="20116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/>
      </xdr:nvSpPr>
      <xdr:spPr>
        <a:xfrm>
          <a:off x="4171950" y="20116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/>
      </xdr:nvSpPr>
      <xdr:spPr>
        <a:xfrm>
          <a:off x="4572000" y="21745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/>
      </xdr:nvSpPr>
      <xdr:spPr>
        <a:xfrm>
          <a:off x="4572000" y="21745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/>
      </xdr:nvSpPr>
      <xdr:spPr>
        <a:xfrm>
          <a:off x="4572000" y="21745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/>
      </xdr:nvSpPr>
      <xdr:spPr>
        <a:xfrm>
          <a:off x="4572000" y="21745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/>
      </xdr:nvSpPr>
      <xdr:spPr>
        <a:xfrm>
          <a:off x="4572000" y="21745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/>
      </xdr:nvSpPr>
      <xdr:spPr>
        <a:xfrm>
          <a:off x="4572000" y="21745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7" name="Shape 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/>
      </xdr:nvSpPr>
      <xdr:spPr>
        <a:xfrm>
          <a:off x="417195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3" name="Shape 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7" name="Shape 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/>
      </xdr:nvSpPr>
      <xdr:spPr>
        <a:xfrm>
          <a:off x="4572000" y="439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479" name="Shape 4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480" name="Shape 4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82" name="Shape 4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83" name="Shape 4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484" name="Shape 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486" name="Shape 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487" name="Shape 4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488" name="Shape 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0" name="Shape 4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1" name="Shape 4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2" name="Shape 4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4" name="Shape 4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8" name="Shape 4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499" name="Shape 4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00" name="Shape 4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02" name="Shape 4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03" name="Shape 4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04" name="Shape 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10" name="Shape 4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11" name="Shape 4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12" name="Shape 4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14" name="Shape 4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15" name="Shape 4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/>
      </xdr:nvSpPr>
      <xdr:spPr>
        <a:xfrm>
          <a:off x="4572000" y="56054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16" name="Shape 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/>
      </xdr:nvSpPr>
      <xdr:spPr>
        <a:xfrm>
          <a:off x="4572000" y="56054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/>
      </xdr:nvSpPr>
      <xdr:spPr>
        <a:xfrm>
          <a:off x="4572000" y="56054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18" name="Shape 4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19" name="Shape 4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0" name="Shape 4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2" name="Shape 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3" name="Shape 4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4" name="Shape 4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6" name="Shape 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7" name="Shape 4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8" name="Shape 4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0" name="Shape 4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4" name="Shape 4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5" name="Shape 4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36" name="Shape 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/>
      </xdr:nvSpPr>
      <xdr:spPr>
        <a:xfrm>
          <a:off x="417195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37" name="Shape 4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/>
      </xdr:nvSpPr>
      <xdr:spPr>
        <a:xfrm>
          <a:off x="4572000" y="56054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38" name="Shape 4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/>
      </xdr:nvSpPr>
      <xdr:spPr>
        <a:xfrm>
          <a:off x="4572000" y="56054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39" name="Shape 4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/>
      </xdr:nvSpPr>
      <xdr:spPr>
        <a:xfrm>
          <a:off x="4572000" y="56054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0" name="Shape 4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1" name="Shape 4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2" name="Shape 4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/>
      </xdr:nvSpPr>
      <xdr:spPr>
        <a:xfrm>
          <a:off x="4572000" y="56054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5" name="Shape 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7" name="Shape 3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70" name="Shape 4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71" name="Shape 4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72" name="Shape 4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74" name="Shape 4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75" name="Shape 4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76" name="Shape 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2" name="Shape 4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3" name="Shape 4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4" name="Shape 4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6" name="Shape 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7" name="Shape 4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8" name="Shape 4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89" name="Shape 4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0" name="Shape 4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1" name="Shape 4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2" name="Shape 4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3" name="Shape 4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4" name="Shape 4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/>
      </xdr:nvSpPr>
      <xdr:spPr>
        <a:xfrm>
          <a:off x="417195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/>
      </xdr:nvSpPr>
      <xdr:spPr>
        <a:xfrm>
          <a:off x="4572000" y="533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/>
      </xdr:nvSpPr>
      <xdr:spPr>
        <a:xfrm>
          <a:off x="4572000" y="533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/>
      </xdr:nvSpPr>
      <xdr:spPr>
        <a:xfrm>
          <a:off x="4572000" y="6133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/>
      </xdr:nvSpPr>
      <xdr:spPr>
        <a:xfrm>
          <a:off x="4572000" y="6133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/>
      </xdr:nvSpPr>
      <xdr:spPr>
        <a:xfrm>
          <a:off x="4572000" y="6133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/>
      </xdr:nvSpPr>
      <xdr:spPr>
        <a:xfrm>
          <a:off x="4171950" y="6133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76200" cy="171450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/>
      </xdr:nvSpPr>
      <xdr:spPr>
        <a:xfrm>
          <a:off x="417195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/>
      </xdr:nvSpPr>
      <xdr:spPr>
        <a:xfrm>
          <a:off x="4572000" y="2724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/>
      </xdr:nvSpPr>
      <xdr:spPr>
        <a:xfrm>
          <a:off x="4572000" y="2724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/>
      </xdr:nvSpPr>
      <xdr:spPr>
        <a:xfrm>
          <a:off x="4572000" y="2724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/>
      </xdr:nvSpPr>
      <xdr:spPr>
        <a:xfrm>
          <a:off x="457200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/>
      </xdr:nvSpPr>
      <xdr:spPr>
        <a:xfrm>
          <a:off x="457200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/>
      </xdr:nvSpPr>
      <xdr:spPr>
        <a:xfrm>
          <a:off x="457200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76200" cy="1714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/>
      </xdr:nvSpPr>
      <xdr:spPr>
        <a:xfrm>
          <a:off x="417195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/>
      </xdr:nvSpPr>
      <xdr:spPr>
        <a:xfrm>
          <a:off x="4572000" y="2724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/>
      </xdr:nvSpPr>
      <xdr:spPr>
        <a:xfrm>
          <a:off x="4572000" y="2724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/>
      </xdr:nvSpPr>
      <xdr:spPr>
        <a:xfrm>
          <a:off x="4572000" y="2724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/>
      </xdr:nvSpPr>
      <xdr:spPr>
        <a:xfrm>
          <a:off x="457200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/>
      </xdr:nvSpPr>
      <xdr:spPr>
        <a:xfrm>
          <a:off x="457200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/>
      </xdr:nvSpPr>
      <xdr:spPr>
        <a:xfrm>
          <a:off x="4572000" y="2724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/>
      </xdr:nvSpPr>
      <xdr:spPr>
        <a:xfrm>
          <a:off x="417195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/>
      </xdr:nvSpPr>
      <xdr:spPr>
        <a:xfrm>
          <a:off x="4572000" y="38604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/>
      </xdr:nvSpPr>
      <xdr:spPr>
        <a:xfrm>
          <a:off x="4572000" y="38604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/>
      </xdr:nvSpPr>
      <xdr:spPr>
        <a:xfrm>
          <a:off x="4572000" y="38604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/>
      </xdr:nvSpPr>
      <xdr:spPr>
        <a:xfrm>
          <a:off x="457200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/>
      </xdr:nvSpPr>
      <xdr:spPr>
        <a:xfrm>
          <a:off x="457200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/>
      </xdr:nvSpPr>
      <xdr:spPr>
        <a:xfrm>
          <a:off x="457200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/>
      </xdr:nvSpPr>
      <xdr:spPr>
        <a:xfrm>
          <a:off x="417195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/>
      </xdr:nvSpPr>
      <xdr:spPr>
        <a:xfrm>
          <a:off x="4572000" y="38604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/>
      </xdr:nvSpPr>
      <xdr:spPr>
        <a:xfrm>
          <a:off x="4572000" y="38604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2649" name="Shape 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/>
      </xdr:nvSpPr>
      <xdr:spPr>
        <a:xfrm>
          <a:off x="4572000" y="38604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/>
      </xdr:nvSpPr>
      <xdr:spPr>
        <a:xfrm>
          <a:off x="457200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/>
      </xdr:nvSpPr>
      <xdr:spPr>
        <a:xfrm>
          <a:off x="457200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/>
      </xdr:nvSpPr>
      <xdr:spPr>
        <a:xfrm>
          <a:off x="4572000" y="38604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/>
      </xdr:nvSpPr>
      <xdr:spPr>
        <a:xfrm>
          <a:off x="417195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/>
      </xdr:nvSpPr>
      <xdr:spPr>
        <a:xfrm>
          <a:off x="417195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5" name="Shape 3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21" name="Shape 3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45" name="Shape 3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/>
      </xdr:nvSpPr>
      <xdr:spPr>
        <a:xfrm>
          <a:off x="417195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/>
      </xdr:nvSpPr>
      <xdr:spPr>
        <a:xfrm>
          <a:off x="4572000" y="39976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/>
      </xdr:nvSpPr>
      <xdr:spPr>
        <a:xfrm>
          <a:off x="4572000" y="39976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/>
      </xdr:nvSpPr>
      <xdr:spPr>
        <a:xfrm>
          <a:off x="4572000" y="39976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/>
      </xdr:nvSpPr>
      <xdr:spPr>
        <a:xfrm>
          <a:off x="457200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/>
      </xdr:nvSpPr>
      <xdr:spPr>
        <a:xfrm>
          <a:off x="457200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/>
      </xdr:nvSpPr>
      <xdr:spPr>
        <a:xfrm>
          <a:off x="457200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/>
      </xdr:nvSpPr>
      <xdr:spPr>
        <a:xfrm>
          <a:off x="417195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/>
      </xdr:nvSpPr>
      <xdr:spPr>
        <a:xfrm>
          <a:off x="4572000" y="39976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/>
      </xdr:nvSpPr>
      <xdr:spPr>
        <a:xfrm>
          <a:off x="4572000" y="39976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/>
      </xdr:nvSpPr>
      <xdr:spPr>
        <a:xfrm>
          <a:off x="4572000" y="39976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/>
      </xdr:nvSpPr>
      <xdr:spPr>
        <a:xfrm>
          <a:off x="457200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/>
      </xdr:nvSpPr>
      <xdr:spPr>
        <a:xfrm>
          <a:off x="457200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/>
      </xdr:nvSpPr>
      <xdr:spPr>
        <a:xfrm>
          <a:off x="4572000" y="3997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/>
      </xdr:nvSpPr>
      <xdr:spPr>
        <a:xfrm>
          <a:off x="417195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/>
      </xdr:nvSpPr>
      <xdr:spPr>
        <a:xfrm>
          <a:off x="417195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/>
      </xdr:nvSpPr>
      <xdr:spPr>
        <a:xfrm>
          <a:off x="417195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/>
      </xdr:nvSpPr>
      <xdr:spPr>
        <a:xfrm>
          <a:off x="417195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/>
      </xdr:nvSpPr>
      <xdr:spPr>
        <a:xfrm>
          <a:off x="417195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43</xdr:row>
      <xdr:rowOff>0</xdr:rowOff>
    </xdr:from>
    <xdr:ext cx="76200" cy="171450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/>
      </xdr:nvSpPr>
      <xdr:spPr>
        <a:xfrm>
          <a:off x="417195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2793" name="Shape 3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/>
      </xdr:nvSpPr>
      <xdr:spPr>
        <a:xfrm>
          <a:off x="4572000" y="48491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/>
      </xdr:nvSpPr>
      <xdr:spPr>
        <a:xfrm>
          <a:off x="4572000" y="48491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66675" cy="161925"/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/>
      </xdr:nvSpPr>
      <xdr:spPr>
        <a:xfrm>
          <a:off x="4572000" y="48491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43</xdr:row>
      <xdr:rowOff>0</xdr:rowOff>
    </xdr:from>
    <xdr:ext cx="76200" cy="171450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/>
      </xdr:nvSpPr>
      <xdr:spPr>
        <a:xfrm>
          <a:off x="4572000" y="48491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/>
      </xdr:nvSpPr>
      <xdr:spPr>
        <a:xfrm>
          <a:off x="417195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/>
      </xdr:nvSpPr>
      <xdr:spPr>
        <a:xfrm>
          <a:off x="417195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/>
      </xdr:nvSpPr>
      <xdr:spPr>
        <a:xfrm>
          <a:off x="417195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/>
      </xdr:nvSpPr>
      <xdr:spPr>
        <a:xfrm>
          <a:off x="417195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/>
      </xdr:nvSpPr>
      <xdr:spPr>
        <a:xfrm>
          <a:off x="417195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/>
      </xdr:nvSpPr>
      <xdr:spPr>
        <a:xfrm>
          <a:off x="417195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/>
      </xdr:nvSpPr>
      <xdr:spPr>
        <a:xfrm>
          <a:off x="4572000" y="499491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/>
      </xdr:nvSpPr>
      <xdr:spPr>
        <a:xfrm>
          <a:off x="4572000" y="499491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/>
      </xdr:nvSpPr>
      <xdr:spPr>
        <a:xfrm>
          <a:off x="4572000" y="499491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0" name="Shape 3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1" name="Shape 3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2" name="Shape 3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3" name="Shape 3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4" name="Shape 3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5" name="Shape 3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/>
      </xdr:nvSpPr>
      <xdr:spPr>
        <a:xfrm>
          <a:off x="4572000" y="499491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38" name="Shape 4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39" name="Shape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40" name="Shape 4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42" name="Shape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43" name="Shape 4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44" name="Shape 4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46" name="Shape 4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47" name="Shape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48" name="Shape 4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0" name="Shape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1" name="Shape 4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2" name="Shape 4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4" name="Shape 4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5" name="Shape 4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6" name="Shape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7" name="Shape 4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8" name="Shape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59" name="Shape 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60" name="Shape 4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62" name="Shape 4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63" name="Shape 4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64" name="Shape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66" name="Shape 4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67" name="Shape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68" name="Shape 4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69" name="Shape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70" name="Shape 4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71" name="Shape 4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72" name="Shape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73" name="Shape 4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74" name="Shape 4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75" name="Shape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76" name="Shape 4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77" name="Shape 4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78" name="Shape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79" name="Shape 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0" name="Shape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1" name="Shape 4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2" name="Shape 4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3" name="Shape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4" name="Shape 4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5" name="Shape 4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6" name="Shape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7" name="Shape 4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88" name="Shape 4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89" name="Shape 3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92" name="Shape 3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893" name="Shape 3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/>
      </xdr:nvSpPr>
      <xdr:spPr>
        <a:xfrm>
          <a:off x="417195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/>
      </xdr:nvSpPr>
      <xdr:spPr>
        <a:xfrm>
          <a:off x="4572000" y="5448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1" name="Shape 3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2" name="Shape 3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3" name="Shape 3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5" name="Shape 3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09" name="Shape 3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/>
      </xdr:nvSpPr>
      <xdr:spPr>
        <a:xfrm>
          <a:off x="4572000" y="5448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/>
      </xdr:nvSpPr>
      <xdr:spPr>
        <a:xfrm>
          <a:off x="417195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/>
      </xdr:nvSpPr>
      <xdr:spPr>
        <a:xfrm>
          <a:off x="457200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/>
      </xdr:nvSpPr>
      <xdr:spPr>
        <a:xfrm>
          <a:off x="457200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/>
      </xdr:nvSpPr>
      <xdr:spPr>
        <a:xfrm>
          <a:off x="457200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/>
      </xdr:nvSpPr>
      <xdr:spPr>
        <a:xfrm>
          <a:off x="4171950" y="68560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/>
      </xdr:nvSpPr>
      <xdr:spPr>
        <a:xfrm>
          <a:off x="4171950" y="23088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/>
      </xdr:nvSpPr>
      <xdr:spPr>
        <a:xfrm>
          <a:off x="4171950" y="23088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66675" cy="161925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/>
      </xdr:nvSpPr>
      <xdr:spPr>
        <a:xfrm>
          <a:off x="4572000" y="10801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66675" cy="161925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/>
      </xdr:nvSpPr>
      <xdr:spPr>
        <a:xfrm>
          <a:off x="4572000" y="10801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66675" cy="161925"/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/>
      </xdr:nvSpPr>
      <xdr:spPr>
        <a:xfrm>
          <a:off x="4572000" y="10801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39" name="Shape 3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0" name="Shape 3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1" name="Shape 3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5" name="Shape 3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/>
      </xdr:nvSpPr>
      <xdr:spPr>
        <a:xfrm>
          <a:off x="4572000" y="21345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/>
      </xdr:nvSpPr>
      <xdr:spPr>
        <a:xfrm>
          <a:off x="4572000" y="21345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/>
      </xdr:nvSpPr>
      <xdr:spPr>
        <a:xfrm>
          <a:off x="4572000" y="21345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/>
      </xdr:nvSpPr>
      <xdr:spPr>
        <a:xfrm>
          <a:off x="4171950" y="21345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/>
      </xdr:nvSpPr>
      <xdr:spPr>
        <a:xfrm>
          <a:off x="4572000" y="23088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/>
      </xdr:nvSpPr>
      <xdr:spPr>
        <a:xfrm>
          <a:off x="4572000" y="23088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/>
      </xdr:nvSpPr>
      <xdr:spPr>
        <a:xfrm>
          <a:off x="4572000" y="23088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/>
      </xdr:nvSpPr>
      <xdr:spPr>
        <a:xfrm>
          <a:off x="4572000" y="23088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/>
      </xdr:nvSpPr>
      <xdr:spPr>
        <a:xfrm>
          <a:off x="4572000" y="23088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/>
      </xdr:nvSpPr>
      <xdr:spPr>
        <a:xfrm>
          <a:off x="4572000" y="23088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3" name="Shape 3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5" name="Shape 3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6" name="Shape 3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5" name="Shape 3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6" name="Shape 3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7" name="Shape 3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8" name="Shape 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2989" name="Shape 3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990" name="Shape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991" name="Shape 4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992" name="Shape 4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993" name="Shape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994" name="Shape 4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995" name="Shape 4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996" name="Shape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998" name="Shape 4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999" name="Shape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000" name="Shape 4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1" name="Shape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2" name="Shape 4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3" name="Shape 4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4" name="Shape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5" name="Shape 4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6" name="Shape 4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7" name="Shape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8" name="Shape 4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10" name="Shape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11" name="Shape 4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12" name="Shape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13" name="Shape 4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14" name="Shape 4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15" name="Shape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16" name="Shape 4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17" name="Shape 4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18" name="Shape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19" name="Shape 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20" name="Shape 4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21" name="Shape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22" name="Shape 4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23" name="Shape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24" name="Shape 4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25" name="Shape 4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26" name="Shape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/>
      </xdr:nvSpPr>
      <xdr:spPr>
        <a:xfrm>
          <a:off x="4572000" y="5773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27" name="Shape 4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/>
      </xdr:nvSpPr>
      <xdr:spPr>
        <a:xfrm>
          <a:off x="4572000" y="5773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28" name="Shape 4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/>
      </xdr:nvSpPr>
      <xdr:spPr>
        <a:xfrm>
          <a:off x="4572000" y="5773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29" name="Shape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0" name="Shape 4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1" name="Shape 4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2" name="Shape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3" name="Shape 4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4" name="Shape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6" name="Shape 4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7" name="Shape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8" name="Shape 4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39" name="Shape 4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0" name="Shape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1" name="Shape 4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2" name="Shape 4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3" name="Shape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4" name="Shape 4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5" name="Shape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46" name="Shape 4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7" name="Shape 4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/>
      </xdr:nvSpPr>
      <xdr:spPr>
        <a:xfrm>
          <a:off x="417195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48" name="Shape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/>
      </xdr:nvSpPr>
      <xdr:spPr>
        <a:xfrm>
          <a:off x="4572000" y="5773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49" name="Shape 4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/>
      </xdr:nvSpPr>
      <xdr:spPr>
        <a:xfrm>
          <a:off x="4572000" y="5773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0" name="Shape 4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/>
      </xdr:nvSpPr>
      <xdr:spPr>
        <a:xfrm>
          <a:off x="4572000" y="57731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1" name="Shape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2" name="Shape 4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3" name="Shape 4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/>
      </xdr:nvSpPr>
      <xdr:spPr>
        <a:xfrm>
          <a:off x="4572000" y="57731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059" name="Shape 3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67" name="Shape 3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68" name="Shape 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69" name="Shape 3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0" name="Shape 3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1" name="Shape 3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2" name="Shape 3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3" name="Shape 3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4" name="Shape 3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5" name="Shape 3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6" name="Shape 3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7" name="Shape 3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8" name="Shape 3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079" name="Shape 3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080" name="Shape 4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081" name="Shape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082" name="Shape 4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83" name="Shape 4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84" name="Shape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085" name="Shape 4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086" name="Shape 4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087" name="Shape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088" name="Shape 4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089" name="Shape 4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090" name="Shape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1" name="Shape 4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2" name="Shape 4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3" name="Shape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4" name="Shape 4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5" name="Shape 4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6" name="Shape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7" name="Shape 4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8" name="Shape 4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099" name="Shape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0" name="Shape 4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1" name="Shape 4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2" name="Shape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3" name="Shape 4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4" name="Shape 4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5" name="Shape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106" name="Shape 3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107" name="Shape 3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108" name="Shape 3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09" name="Shape 3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10" name="Shape 3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111" name="Shape 3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112" name="Shape 3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113" name="Shape 3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/>
      </xdr:nvSpPr>
      <xdr:spPr>
        <a:xfrm>
          <a:off x="417195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114" name="Shape 3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115" name="Shape 3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116" name="Shape 3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/>
      </xdr:nvSpPr>
      <xdr:spPr>
        <a:xfrm>
          <a:off x="4572000" y="50472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17" name="Shape 3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18" name="Shape 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19" name="Shape 3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0" name="Shape 3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1" name="Shape 3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2" name="Shape 3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3" name="Shape 3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4" name="Shape 3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5" name="Shape 3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6" name="Shape 3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7" name="Shape 3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8" name="Shape 3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29" name="Shape 3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30" name="Shape 3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131" name="Shape 3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/>
      </xdr:nvSpPr>
      <xdr:spPr>
        <a:xfrm>
          <a:off x="4572000" y="50472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3132" name="Shape 3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/>
      </xdr:nvSpPr>
      <xdr:spPr>
        <a:xfrm>
          <a:off x="4572000" y="62674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3133" name="Shape 3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/>
      </xdr:nvSpPr>
      <xdr:spPr>
        <a:xfrm>
          <a:off x="4572000" y="62674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3134" name="Shape 3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/>
      </xdr:nvSpPr>
      <xdr:spPr>
        <a:xfrm>
          <a:off x="4572000" y="62674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3135" name="Shape 3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/>
      </xdr:nvSpPr>
      <xdr:spPr>
        <a:xfrm>
          <a:off x="4171950" y="62674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3136" name="Shape 3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/>
      </xdr:nvSpPr>
      <xdr:spPr>
        <a:xfrm>
          <a:off x="417195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3137" name="Shape 3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3138" name="Shape 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66675" cy="161925"/>
    <xdr:sp macro="" textlink="">
      <xdr:nvSpPr>
        <xdr:cNvPr id="3139" name="Shape 3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/>
      </xdr:nvSpPr>
      <xdr:spPr>
        <a:xfrm>
          <a:off x="4572000" y="71551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3140" name="Shape 3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3141" name="Shape 3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3142" name="Shape 3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/>
      </xdr:nvSpPr>
      <xdr:spPr>
        <a:xfrm>
          <a:off x="4572000" y="71551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43" name="Shape 3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44" name="Shape 3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45" name="Shape 3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3146" name="Shape 3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/>
      </xdr:nvSpPr>
      <xdr:spPr>
        <a:xfrm>
          <a:off x="4171950" y="24488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3147" name="Shape 3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/>
      </xdr:nvSpPr>
      <xdr:spPr>
        <a:xfrm>
          <a:off x="4171950" y="24488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48" name="Shape 3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49" name="Shape 3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50" name="Shape 3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51" name="Shape 3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52" name="Shape 3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66675" cy="161925"/>
    <xdr:sp macro="" textlink="">
      <xdr:nvSpPr>
        <xdr:cNvPr id="3153" name="Shape 3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/>
      </xdr:nvSpPr>
      <xdr:spPr>
        <a:xfrm>
          <a:off x="4572000" y="10801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66675" cy="161925"/>
    <xdr:sp macro="" textlink="">
      <xdr:nvSpPr>
        <xdr:cNvPr id="3154" name="Shape 3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/>
      </xdr:nvSpPr>
      <xdr:spPr>
        <a:xfrm>
          <a:off x="4572000" y="10801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66675" cy="161925"/>
    <xdr:sp macro="" textlink="">
      <xdr:nvSpPr>
        <xdr:cNvPr id="3155" name="Shape 3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/>
      </xdr:nvSpPr>
      <xdr:spPr>
        <a:xfrm>
          <a:off x="4572000" y="10801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56" name="Shape 3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57" name="Shape 3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58" name="Shape 3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59" name="Shape 3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0" name="Shape 3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1" name="Shape 3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2" name="Shape 3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3" name="Shape 3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4" name="Shape 3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5" name="Shape 3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6" name="Shape 3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7" name="Shape 3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8" name="Shape 3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69" name="Shape 3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70" name="Shape 3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/>
      </xdr:nvSpPr>
      <xdr:spPr>
        <a:xfrm>
          <a:off x="4572000" y="22707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3172" name="Shape 3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/>
      </xdr:nvSpPr>
      <xdr:spPr>
        <a:xfrm>
          <a:off x="4572000" y="22707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3173" name="Shape 3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/>
      </xdr:nvSpPr>
      <xdr:spPr>
        <a:xfrm>
          <a:off x="4572000" y="22707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3174" name="Shape 3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/>
      </xdr:nvSpPr>
      <xdr:spPr>
        <a:xfrm>
          <a:off x="4171950" y="22707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/>
      </xdr:nvSpPr>
      <xdr:spPr>
        <a:xfrm>
          <a:off x="4572000" y="24488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3176" name="Shape 3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/>
      </xdr:nvSpPr>
      <xdr:spPr>
        <a:xfrm>
          <a:off x="4572000" y="24488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/>
      </xdr:nvSpPr>
      <xdr:spPr>
        <a:xfrm>
          <a:off x="4572000" y="24488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/>
      </xdr:nvSpPr>
      <xdr:spPr>
        <a:xfrm>
          <a:off x="4572000" y="24488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79" name="Shape 3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/>
      </xdr:nvSpPr>
      <xdr:spPr>
        <a:xfrm>
          <a:off x="4572000" y="24488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80" name="Shape 3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/>
      </xdr:nvSpPr>
      <xdr:spPr>
        <a:xfrm>
          <a:off x="4572000" y="24488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82" name="Shape 3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83" name="Shape 3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84" name="Shape 3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85" name="Shape 3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86" name="Shape 3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87" name="Shape 3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11</xdr:row>
      <xdr:rowOff>0</xdr:rowOff>
    </xdr:from>
    <xdr:ext cx="76200" cy="171450"/>
    <xdr:sp macro="" textlink="">
      <xdr:nvSpPr>
        <xdr:cNvPr id="3188" name="Shape 3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/>
      </xdr:nvSpPr>
      <xdr:spPr>
        <a:xfrm>
          <a:off x="417195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89" name="Shape 3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0" name="Shape 3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1" name="Shape 3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2" name="Shape 3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3" name="Shape 3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4" name="Shape 3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5" name="Shape 3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6" name="Shape 3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7" name="Shape 3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8" name="Shape 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199" name="Shape 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0" name="Shape 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1" name="Shap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2" name="Shape 3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3" name="Shape 3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4" name="Shape 3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5" name="Shape 3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11</xdr:row>
      <xdr:rowOff>0</xdr:rowOff>
    </xdr:from>
    <xdr:ext cx="76200" cy="171450"/>
    <xdr:sp macro="" textlink="">
      <xdr:nvSpPr>
        <xdr:cNvPr id="3206" name="Shape 3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/>
      </xdr:nvSpPr>
      <xdr:spPr>
        <a:xfrm>
          <a:off x="4572000" y="10801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07" name="Shape 4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08" name="Shape 4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09" name="Shape 4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10" name="Shape 4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11" name="Shape 4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12" name="Shape 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13" name="Shape 4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14" name="Shape 4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215" name="Shape 4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216" name="Shape 4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217" name="Shape 4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18" name="Shape 4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19" name="Shape 4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0" name="Shape 4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1" name="Shape 4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2" name="Shape 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3" name="Shape 4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4" name="Shape 4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5" name="Shape 4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6" name="Shape 4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7" name="Shape 4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8" name="Shape 4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29" name="Shape 4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30" name="Shape 4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31" name="Shape 4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32" name="Shape 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33" name="Shape 4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34" name="Shape 4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35" name="Shape 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36" name="Shape 4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37" name="Shape 4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38" name="Shape 4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39" name="Shape 4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40" name="Shape 4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41" name="Shape 4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42" name="Shape 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43" name="Shape 4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/>
      </xdr:nvSpPr>
      <xdr:spPr>
        <a:xfrm>
          <a:off x="4572000" y="58464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44" name="Shape 4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/>
      </xdr:nvSpPr>
      <xdr:spPr>
        <a:xfrm>
          <a:off x="4572000" y="58464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45" name="Shape 4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/>
      </xdr:nvSpPr>
      <xdr:spPr>
        <a:xfrm>
          <a:off x="4572000" y="58464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46" name="Shape 4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47" name="Shape 4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48" name="Shape 4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49" name="Shape 4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0" name="Shape 4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1" name="Shape 4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2" name="Shape 4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3" name="Shape 4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4" name="Shape 4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5" name="Shape 4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6" name="Shape 4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7" name="Shape 4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8" name="Shape 4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59" name="Shape 4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0" name="Shape 4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1" name="Shape 4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2" name="Shape 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3" name="Shape 4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4" name="Shape 4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/>
      </xdr:nvSpPr>
      <xdr:spPr>
        <a:xfrm>
          <a:off x="417195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65" name="Shape 4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/>
      </xdr:nvSpPr>
      <xdr:spPr>
        <a:xfrm>
          <a:off x="4572000" y="58464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66" name="Shape 4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/>
      </xdr:nvSpPr>
      <xdr:spPr>
        <a:xfrm>
          <a:off x="4572000" y="58464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67" name="Shape 4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/>
      </xdr:nvSpPr>
      <xdr:spPr>
        <a:xfrm>
          <a:off x="4572000" y="58464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8" name="Shape 4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9" name="Shape 4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0" name="Shape 4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/>
      </xdr:nvSpPr>
      <xdr:spPr>
        <a:xfrm>
          <a:off x="4572000" y="58464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71" name="Shape 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72" name="Shape 3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73" name="Shape 3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74" name="Shape 3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75" name="Shape 3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76" name="Shape 3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77" name="Shape 3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280" name="Shape 3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4" name="Shape 3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7" name="Shape 3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8" name="Shape 3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89" name="Shape 3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0" name="Shape 3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1" name="Shape 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2" name="Shape 3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3" name="Shape 3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4" name="Shape 3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5" name="Shape 3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296" name="Shape 3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97" name="Shape 4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98" name="Shape 4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299" name="Shape 4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00" name="Shape 4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01" name="Shape 4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02" name="Shape 4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03" name="Shape 4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04" name="Shape 4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305" name="Shape 4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306" name="Shape 4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307" name="Shape 4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08" name="Shape 4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09" name="Shape 4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0" name="Shape 4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1" name="Shape 4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2" name="Shape 4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3" name="Shape 4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4" name="Shape 4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5" name="Shape 4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6" name="Shape 4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7" name="Shape 4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8" name="Shape 4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19" name="Shape 4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20" name="Shape 4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21" name="Shape 4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22" name="Shape 4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23" name="Shape 3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24" name="Shape 3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25" name="Shape 3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26" name="Shape 3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27" name="Shape 3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28" name="Shape 3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29" name="Shape 3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330" name="Shape 3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331" name="Shape 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332" name="Shape 3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34" name="Shape 3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35" name="Shape 3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36" name="Shape 3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37" name="Shape 3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38" name="Shape 3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39" name="Shape 3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0" name="Shape 3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1" name="Shape 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2" name="Shape 3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3" name="Shape 3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4" name="Shape 3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5" name="Shape 3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6" name="Shape 3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7" name="Shape 3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348" name="Shape 3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3349" name="Shape 3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/>
      </xdr:nvSpPr>
      <xdr:spPr>
        <a:xfrm>
          <a:off x="4572000" y="6329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3350" name="Shape 3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/>
      </xdr:nvSpPr>
      <xdr:spPr>
        <a:xfrm>
          <a:off x="4572000" y="6329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3351" name="Shape 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/>
      </xdr:nvSpPr>
      <xdr:spPr>
        <a:xfrm>
          <a:off x="4572000" y="6329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3352" name="Shape 3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/>
      </xdr:nvSpPr>
      <xdr:spPr>
        <a:xfrm>
          <a:off x="4171950" y="63293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3353" name="Shape 3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/>
      </xdr:nvSpPr>
      <xdr:spPr>
        <a:xfrm>
          <a:off x="417195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3354" name="Shape 3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/>
      </xdr:nvSpPr>
      <xdr:spPr>
        <a:xfrm>
          <a:off x="4572000" y="3225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3355" name="Shape 3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/>
      </xdr:nvSpPr>
      <xdr:spPr>
        <a:xfrm>
          <a:off x="4572000" y="3225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3356" name="Shape 3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/>
      </xdr:nvSpPr>
      <xdr:spPr>
        <a:xfrm>
          <a:off x="4572000" y="3225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3357" name="Shape 3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/>
      </xdr:nvSpPr>
      <xdr:spPr>
        <a:xfrm>
          <a:off x="457200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3358" name="Shape 3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/>
      </xdr:nvSpPr>
      <xdr:spPr>
        <a:xfrm>
          <a:off x="457200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3359" name="Shape 3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/>
      </xdr:nvSpPr>
      <xdr:spPr>
        <a:xfrm>
          <a:off x="457200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3360" name="Shape 3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/>
      </xdr:nvSpPr>
      <xdr:spPr>
        <a:xfrm>
          <a:off x="417195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3361" name="Shape 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/>
      </xdr:nvSpPr>
      <xdr:spPr>
        <a:xfrm>
          <a:off x="4572000" y="3225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3362" name="Shape 3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/>
      </xdr:nvSpPr>
      <xdr:spPr>
        <a:xfrm>
          <a:off x="4572000" y="3225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3363" name="Shape 3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/>
      </xdr:nvSpPr>
      <xdr:spPr>
        <a:xfrm>
          <a:off x="4572000" y="3225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3364" name="Shape 3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/>
      </xdr:nvSpPr>
      <xdr:spPr>
        <a:xfrm>
          <a:off x="457200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3365" name="Shape 3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/>
      </xdr:nvSpPr>
      <xdr:spPr>
        <a:xfrm>
          <a:off x="457200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3366" name="Shape 3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/>
      </xdr:nvSpPr>
      <xdr:spPr>
        <a:xfrm>
          <a:off x="4572000" y="3225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3367" name="Shape 3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/>
      </xdr:nvSpPr>
      <xdr:spPr>
        <a:xfrm>
          <a:off x="417195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3368" name="Shape 3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/>
      </xdr:nvSpPr>
      <xdr:spPr>
        <a:xfrm>
          <a:off x="4572000" y="4134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3369" name="Shape 3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/>
      </xdr:nvSpPr>
      <xdr:spPr>
        <a:xfrm>
          <a:off x="4572000" y="4134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3370" name="Shape 3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/>
      </xdr:nvSpPr>
      <xdr:spPr>
        <a:xfrm>
          <a:off x="4572000" y="4134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3371" name="Shape 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/>
      </xdr:nvSpPr>
      <xdr:spPr>
        <a:xfrm>
          <a:off x="457200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3372" name="Shape 3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/>
      </xdr:nvSpPr>
      <xdr:spPr>
        <a:xfrm>
          <a:off x="457200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3373" name="Shape 3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/>
      </xdr:nvSpPr>
      <xdr:spPr>
        <a:xfrm>
          <a:off x="457200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3374" name="Shape 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/>
      </xdr:nvSpPr>
      <xdr:spPr>
        <a:xfrm>
          <a:off x="417195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3375" name="Shape 3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/>
      </xdr:nvSpPr>
      <xdr:spPr>
        <a:xfrm>
          <a:off x="4572000" y="4134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3376" name="Shape 3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/>
      </xdr:nvSpPr>
      <xdr:spPr>
        <a:xfrm>
          <a:off x="4572000" y="4134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3377" name="Shape 3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/>
      </xdr:nvSpPr>
      <xdr:spPr>
        <a:xfrm>
          <a:off x="4572000" y="4134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3378" name="Shape 3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/>
      </xdr:nvSpPr>
      <xdr:spPr>
        <a:xfrm>
          <a:off x="457200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3379" name="Shape 3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/>
      </xdr:nvSpPr>
      <xdr:spPr>
        <a:xfrm>
          <a:off x="457200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/>
      </xdr:nvSpPr>
      <xdr:spPr>
        <a:xfrm>
          <a:off x="4572000" y="4134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381" name="Shape 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/>
      </xdr:nvSpPr>
      <xdr:spPr>
        <a:xfrm>
          <a:off x="417195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382" name="Shape 3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/>
      </xdr:nvSpPr>
      <xdr:spPr>
        <a:xfrm>
          <a:off x="4572000" y="8012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383" name="Shape 3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/>
      </xdr:nvSpPr>
      <xdr:spPr>
        <a:xfrm>
          <a:off x="4572000" y="8012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384" name="Shape 3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/>
      </xdr:nvSpPr>
      <xdr:spPr>
        <a:xfrm>
          <a:off x="4572000" y="8012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385" name="Shape 3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387" name="Shape 3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388" name="Shape 3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/>
      </xdr:nvSpPr>
      <xdr:spPr>
        <a:xfrm>
          <a:off x="417195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389" name="Shape 3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/>
      </xdr:nvSpPr>
      <xdr:spPr>
        <a:xfrm>
          <a:off x="4572000" y="8012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/>
      </xdr:nvSpPr>
      <xdr:spPr>
        <a:xfrm>
          <a:off x="4572000" y="8012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391" name="Shape 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/>
      </xdr:nvSpPr>
      <xdr:spPr>
        <a:xfrm>
          <a:off x="4572000" y="8012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393" name="Shape 3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394" name="Shape 3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395" name="Shape 3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396" name="Shape 3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397" name="Shape 3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98" name="Shape 3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99" name="Shape 3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00" name="Shape 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01" name="Shape 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02" name="Shape 3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3403" name="Shape 3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3404" name="Shape 3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3405" name="Shape 3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07" name="Shape 3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08" name="Shape 3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09" name="Shape 3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0" name="Shape 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1" name="Shape 3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2" name="Shape 3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3" name="Shape 3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4" name="Shape 3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5" name="Shape 3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6" name="Shape 3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7" name="Shape 3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8" name="Shape 3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19" name="Shape 3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21" name="Shape 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22" name="Shape 3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23" name="Shape 3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24" name="Shape 3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25" name="Shape 3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26" name="Shape 3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28" name="Shape 3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29" name="Shape 3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0" name="Shape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1" name="Shape 3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2" name="Shape 3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3" name="Shape 3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4" name="Shape 3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5" name="Shape 3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6" name="Shape 3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7" name="Shape 3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8" name="Shape 3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39" name="Shape 3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0" name="Shape 3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1" name="Shape 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2" name="Shape 3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3" name="Shape 3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4" name="Shape 3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5" name="Shape 3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46" name="Shape 3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47" name="Shape 3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48" name="Shape 3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49" name="Shape 3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50" name="Shape 3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53" name="Shape 3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3457" name="Shape 3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/>
      </xdr:nvSpPr>
      <xdr:spPr>
        <a:xfrm>
          <a:off x="4572000" y="66141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1" name="Shape 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3" name="Shape 3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4" name="Shape 3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5" name="Shape 3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6" name="Shape 3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7" name="Shape 3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8" name="Shape 3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69" name="Shape 3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70" name="Shape 3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71" name="Shape 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72" name="Shape 3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73" name="Shape 3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74" name="Shape 3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75" name="Shape 3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76" name="Shape 3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77" name="Shape 3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78" name="Shape 3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79" name="Shape 3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480" name="Shape 3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/>
      </xdr:nvSpPr>
      <xdr:spPr>
        <a:xfrm>
          <a:off x="417195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1" name="Shape 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2" name="Shape 3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3" name="Shape 3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4" name="Shape 3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5" name="Shape 3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6" name="Shape 3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7" name="Shape 3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8" name="Shape 3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89" name="Shape 3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0" name="Shape 3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1" name="Shape 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2" name="Shape 3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3" name="Shape 3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4" name="Shape 3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5" name="Shape 3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6" name="Shape 3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7" name="Shape 3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498" name="Shape 3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/>
      </xdr:nvSpPr>
      <xdr:spPr>
        <a:xfrm>
          <a:off x="4572000" y="66141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3499" name="Shape 3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/>
      </xdr:nvSpPr>
      <xdr:spPr>
        <a:xfrm>
          <a:off x="417195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3500" name="Shape 3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/>
      </xdr:nvSpPr>
      <xdr:spPr>
        <a:xfrm>
          <a:off x="4572000" y="42900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3501" name="Shape 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/>
      </xdr:nvSpPr>
      <xdr:spPr>
        <a:xfrm>
          <a:off x="4572000" y="42900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3502" name="Shape 3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/>
      </xdr:nvSpPr>
      <xdr:spPr>
        <a:xfrm>
          <a:off x="4572000" y="42900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3503" name="Shape 3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/>
      </xdr:nvSpPr>
      <xdr:spPr>
        <a:xfrm>
          <a:off x="457200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3504" name="Shape 3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/>
      </xdr:nvSpPr>
      <xdr:spPr>
        <a:xfrm>
          <a:off x="457200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3505" name="Shape 3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/>
      </xdr:nvSpPr>
      <xdr:spPr>
        <a:xfrm>
          <a:off x="457200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3506" name="Shape 3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/>
      </xdr:nvSpPr>
      <xdr:spPr>
        <a:xfrm>
          <a:off x="417195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3507" name="Shape 3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/>
      </xdr:nvSpPr>
      <xdr:spPr>
        <a:xfrm>
          <a:off x="4572000" y="42900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3508" name="Shape 3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/>
      </xdr:nvSpPr>
      <xdr:spPr>
        <a:xfrm>
          <a:off x="4572000" y="42900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3509" name="Shape 3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/>
      </xdr:nvSpPr>
      <xdr:spPr>
        <a:xfrm>
          <a:off x="4572000" y="42900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3510" name="Shape 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 txBox="1"/>
      </xdr:nvSpPr>
      <xdr:spPr>
        <a:xfrm>
          <a:off x="457200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3511" name="Shape 3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 txBox="1"/>
      </xdr:nvSpPr>
      <xdr:spPr>
        <a:xfrm>
          <a:off x="457200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3512" name="Shape 3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/>
      </xdr:nvSpPr>
      <xdr:spPr>
        <a:xfrm>
          <a:off x="4572000" y="42900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513" name="Shape 3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/>
      </xdr:nvSpPr>
      <xdr:spPr>
        <a:xfrm>
          <a:off x="417195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514" name="Shape 3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 txBox="1"/>
      </xdr:nvSpPr>
      <xdr:spPr>
        <a:xfrm>
          <a:off x="417195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515" name="Shape 3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 txBox="1"/>
      </xdr:nvSpPr>
      <xdr:spPr>
        <a:xfrm>
          <a:off x="417195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16" name="Shape 3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17" name="Shape 3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518" name="Shape 3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 txBox="1"/>
      </xdr:nvSpPr>
      <xdr:spPr>
        <a:xfrm>
          <a:off x="417195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519" name="Shape 3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 txBox="1"/>
      </xdr:nvSpPr>
      <xdr:spPr>
        <a:xfrm>
          <a:off x="417195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520" name="Shape 3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 txBox="1"/>
      </xdr:nvSpPr>
      <xdr:spPr>
        <a:xfrm>
          <a:off x="417195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3521" name="Shape 3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 txBox="1"/>
      </xdr:nvSpPr>
      <xdr:spPr>
        <a:xfrm>
          <a:off x="4572000" y="513111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3522" name="Shape 3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 txBox="1"/>
      </xdr:nvSpPr>
      <xdr:spPr>
        <a:xfrm>
          <a:off x="4572000" y="513111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3523" name="Shape 3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 txBox="1"/>
      </xdr:nvSpPr>
      <xdr:spPr>
        <a:xfrm>
          <a:off x="4572000" y="513111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24" name="Shape 3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25" name="Shape 3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26" name="Shape 3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27" name="Shape 3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28" name="Shape 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29" name="Shape 3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0" name="Shape 3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1" name="Shape 3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2" name="Shape 3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3" name="Shape 3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4" name="Shape 3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5" name="Shape 3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6" name="Shape 3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7" name="Shape 3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538" name="Shape 3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 txBox="1"/>
      </xdr:nvSpPr>
      <xdr:spPr>
        <a:xfrm>
          <a:off x="4572000" y="513111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539" name="Shape 3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 txBox="1"/>
      </xdr:nvSpPr>
      <xdr:spPr>
        <a:xfrm>
          <a:off x="417195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540" name="Shape 3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/>
      </xdr:nvSpPr>
      <xdr:spPr>
        <a:xfrm>
          <a:off x="417195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541" name="Shape 3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/>
      </xdr:nvSpPr>
      <xdr:spPr>
        <a:xfrm>
          <a:off x="417195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42" name="Shape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43" name="Shape 3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544" name="Shape 3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/>
      </xdr:nvSpPr>
      <xdr:spPr>
        <a:xfrm>
          <a:off x="417195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545" name="Shape 3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/>
      </xdr:nvSpPr>
      <xdr:spPr>
        <a:xfrm>
          <a:off x="417195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546" name="Shape 3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/>
      </xdr:nvSpPr>
      <xdr:spPr>
        <a:xfrm>
          <a:off x="417195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547" name="Shape 3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/>
      </xdr:nvSpPr>
      <xdr:spPr>
        <a:xfrm>
          <a:off x="4572000" y="525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548" name="Shape 3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/>
      </xdr:nvSpPr>
      <xdr:spPr>
        <a:xfrm>
          <a:off x="4572000" y="525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549" name="Shape 3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/>
      </xdr:nvSpPr>
      <xdr:spPr>
        <a:xfrm>
          <a:off x="4572000" y="52539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0" name="Shape 3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1" name="Shape 3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2" name="Shape 3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3" name="Shape 3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4" name="Shape 3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5" name="Shape 3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6" name="Shape 3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7" name="Shape 3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8" name="Shape 3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59" name="Shape 3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60" name="Shape 3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61" name="Shape 3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62" name="Shape 3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63" name="Shape 3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564" name="Shape 3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/>
      </xdr:nvSpPr>
      <xdr:spPr>
        <a:xfrm>
          <a:off x="4572000" y="52539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65" name="Shape 4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66" name="Shape 4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67" name="Shape 4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68" name="Shape 4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69" name="Shape 4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70" name="Shape 4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71" name="Shape 4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72" name="Shape 4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73" name="Shape 4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74" name="Shape 4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75" name="Shape 4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76" name="Shape 4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77" name="Shape 4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78" name="Shape 4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79" name="Shape 4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0" name="Shape 4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1" name="Shape 4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2" name="Shape 4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3" name="Shape 4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4" name="Shape 4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5" name="Shape 4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6" name="Shape 4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7" name="Shape 4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8" name="Shape 4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89" name="Shape 4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90" name="Shape 4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91" name="Shape 4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92" name="Shape 4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93" name="Shape 4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94" name="Shape 4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595" name="Shape 4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96" name="Shape 4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97" name="Shape 4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598" name="Shape 4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599" name="Shape 4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600" name="Shape 4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601" name="Shape 4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2" name="Shape 4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3" name="Shape 4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4" name="Shape 4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5" name="Shape 4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6" name="Shape 4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7" name="Shape 4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8" name="Shape 4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09" name="Shape 4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0" name="Shape 4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1" name="Shape 4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2" name="Shape 4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3" name="Shape 4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4" name="Shape 4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5" name="Shape 4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16" name="Shape 4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17" name="Shape 3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18" name="Shape 3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19" name="Shape 3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20" name="Shape 3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21" name="Shape 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22" name="Shape 3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23" name="Shape 3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24" name="Shape 3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/>
      </xdr:nvSpPr>
      <xdr:spPr>
        <a:xfrm>
          <a:off x="417195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625" name="Shape 3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626" name="Shape 3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627" name="Shape 3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/>
      </xdr:nvSpPr>
      <xdr:spPr>
        <a:xfrm>
          <a:off x="4572000" y="56797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28" name="Shape 3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29" name="Shape 3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0" name="Shape 3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1" name="Shape 3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2" name="Shape 3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3" name="Shape 3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4" name="Shape 3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5" name="Shape 3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6" name="Shape 3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7" name="Shape 3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8" name="Shape 3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39" name="Shape 3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40" name="Shape 3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41" name="Shape 3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42" name="Shape 3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/>
      </xdr:nvSpPr>
      <xdr:spPr>
        <a:xfrm>
          <a:off x="4572000" y="56797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643" name="Shape 3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/>
      </xdr:nvSpPr>
      <xdr:spPr>
        <a:xfrm>
          <a:off x="417195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644" name="Shape 3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/>
      </xdr:nvSpPr>
      <xdr:spPr>
        <a:xfrm>
          <a:off x="4572000" y="85648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645" name="Shape 3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/>
      </xdr:nvSpPr>
      <xdr:spPr>
        <a:xfrm>
          <a:off x="4572000" y="85648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646" name="Shape 3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/>
      </xdr:nvSpPr>
      <xdr:spPr>
        <a:xfrm>
          <a:off x="4572000" y="85648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647" name="Shape 3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/>
      </xdr:nvSpPr>
      <xdr:spPr>
        <a:xfrm>
          <a:off x="4171950" y="85648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648" name="Shape 3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/>
      </xdr:nvSpPr>
      <xdr:spPr>
        <a:xfrm>
          <a:off x="4572000" y="8969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649" name="Shape 3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/>
      </xdr:nvSpPr>
      <xdr:spPr>
        <a:xfrm>
          <a:off x="4572000" y="8969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650" name="Shape 3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/>
      </xdr:nvSpPr>
      <xdr:spPr>
        <a:xfrm>
          <a:off x="4572000" y="8969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651" name="Shape 3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/>
      </xdr:nvSpPr>
      <xdr:spPr>
        <a:xfrm>
          <a:off x="457200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652" name="Shape 3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/>
      </xdr:nvSpPr>
      <xdr:spPr>
        <a:xfrm>
          <a:off x="457200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653" name="Shape 3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/>
      </xdr:nvSpPr>
      <xdr:spPr>
        <a:xfrm>
          <a:off x="457200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54" name="Shape 3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55" name="Shape 3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56" name="Shape 3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657" name="Shape 3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/>
      </xdr:nvSpPr>
      <xdr:spPr>
        <a:xfrm>
          <a:off x="4171950" y="4933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658" name="Shape 3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/>
      </xdr:nvSpPr>
      <xdr:spPr>
        <a:xfrm>
          <a:off x="4171950" y="4933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59" name="Shape 3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60" name="Shape 3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61" name="Shape 3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62" name="Shape 3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63" name="Shape 3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664" name="Shape 3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/>
      </xdr:nvSpPr>
      <xdr:spPr>
        <a:xfrm>
          <a:off x="4572000" y="3524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665" name="Shape 3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/>
      </xdr:nvSpPr>
      <xdr:spPr>
        <a:xfrm>
          <a:off x="4572000" y="3524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666" name="Shape 3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/>
      </xdr:nvSpPr>
      <xdr:spPr>
        <a:xfrm>
          <a:off x="4572000" y="3524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67" name="Shape 3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68" name="Shape 3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69" name="Shape 3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0" name="Shape 3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1" name="Shape 3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2" name="Shape 3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3" name="Shape 3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4" name="Shape 3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5" name="Shape 3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6" name="Shape 3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7" name="Shape 3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8" name="Shape 3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79" name="Shape 3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80" name="Shape 3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81" name="Shape 3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3682" name="Shape 3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3683" name="Shape 3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3684" name="Shape 3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/>
      </xdr:nvSpPr>
      <xdr:spPr>
        <a:xfrm>
          <a:off x="457200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3685" name="Shape 3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/>
      </xdr:nvSpPr>
      <xdr:spPr>
        <a:xfrm>
          <a:off x="4171950" y="4726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686" name="Shape 3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/>
      </xdr:nvSpPr>
      <xdr:spPr>
        <a:xfrm>
          <a:off x="4572000" y="4933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687" name="Shape 3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/>
      </xdr:nvSpPr>
      <xdr:spPr>
        <a:xfrm>
          <a:off x="4572000" y="4933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3688" name="Shape 3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/>
      </xdr:nvSpPr>
      <xdr:spPr>
        <a:xfrm>
          <a:off x="4572000" y="4933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89" name="Shape 3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/>
      </xdr:nvSpPr>
      <xdr:spPr>
        <a:xfrm>
          <a:off x="4572000" y="4933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90" name="Shape 3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/>
      </xdr:nvSpPr>
      <xdr:spPr>
        <a:xfrm>
          <a:off x="4572000" y="4933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91" name="Shape 3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/>
      </xdr:nvSpPr>
      <xdr:spPr>
        <a:xfrm>
          <a:off x="4572000" y="4933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92" name="Shape 3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93" name="Shape 3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94" name="Shape 3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95" name="Shape 3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696" name="Shape 3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97" name="Shape 3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98" name="Shape 3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699" name="Shape 3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0" name="Shape 3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1" name="Shape 3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2" name="Shape 3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3" name="Shape 3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4" name="Shape 3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5" name="Shape 3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6" name="Shape 3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7" name="Shape 3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8" name="Shape 3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09" name="Shape 3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0" name="Shape 3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1" name="Shape 3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2" name="Shape 3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3" name="Shape 3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4" name="Shape 3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5" name="Shape 3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6" name="Shape 3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717" name="Shape 3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718" name="Shape 4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719" name="Shape 4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720" name="Shape 4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21" name="Shape 4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22" name="Shape 4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723" name="Shape 4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724" name="Shape 4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725" name="Shape 4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726" name="Shape 4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727" name="Shape 4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728" name="Shape 4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29" name="Shape 4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0" name="Shape 4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1" name="Shape 4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2" name="Shape 4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3" name="Shape 4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4" name="Shape 4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5" name="Shape 4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6" name="Shape 4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7" name="Shape 4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8" name="Shape 4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39" name="Shape 4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40" name="Shape 4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41" name="Shape 4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42" name="Shape 4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743" name="Shape 4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44" name="Shape 4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45" name="Shape 4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46" name="Shape 4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47" name="Shape 4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48" name="Shape 4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49" name="Shape 4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50" name="Shape 4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51" name="Shape 4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52" name="Shape 4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53" name="Shape 4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54" name="Shape 4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 txBox="1"/>
      </xdr:nvSpPr>
      <xdr:spPr>
        <a:xfrm>
          <a:off x="4572000" y="75171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55" name="Shape 4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 txBox="1"/>
      </xdr:nvSpPr>
      <xdr:spPr>
        <a:xfrm>
          <a:off x="4572000" y="75171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56" name="Shape 4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 txBox="1"/>
      </xdr:nvSpPr>
      <xdr:spPr>
        <a:xfrm>
          <a:off x="4572000" y="75171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57" name="Shape 4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58" name="Shape 4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59" name="Shape 4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0" name="Shape 4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1" name="Shape 4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2" name="Shape 4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3" name="Shape 4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4" name="Shape 4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5" name="Shape 4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6" name="Shape 4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7" name="Shape 4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8" name="Shape 4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69" name="Shape 4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0" name="Shape 4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1" name="Shape 4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2" name="Shape 4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3" name="Shape 4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4" name="Shape 4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75" name="Shape 4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 txBox="1"/>
      </xdr:nvSpPr>
      <xdr:spPr>
        <a:xfrm>
          <a:off x="417195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76" name="Shape 4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 txBox="1"/>
      </xdr:nvSpPr>
      <xdr:spPr>
        <a:xfrm>
          <a:off x="4572000" y="75171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77" name="Shape 4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 txBox="1"/>
      </xdr:nvSpPr>
      <xdr:spPr>
        <a:xfrm>
          <a:off x="4572000" y="75171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78" name="Shape 4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 txBox="1"/>
      </xdr:nvSpPr>
      <xdr:spPr>
        <a:xfrm>
          <a:off x="4572000" y="75171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9" name="Shape 4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80" name="Shape 4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81" name="Shape 4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 txBox="1"/>
      </xdr:nvSpPr>
      <xdr:spPr>
        <a:xfrm>
          <a:off x="4572000" y="75171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82" name="Shape 3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83" name="Shape 3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84" name="Shape 3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85" name="Shape 3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86" name="Shape 3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87" name="Shape 3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88" name="Shape 3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89" name="Shape 3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90" name="Shape 3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91" name="Shape 3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92" name="Shape 3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3" name="Shape 3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4" name="Shape 3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5" name="Shape 3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6" name="Shape 3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7" name="Shape 3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8" name="Shape 3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99" name="Shape 3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0" name="Shape 3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1" name="Shape 3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2" name="Shape 3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3" name="Shape 3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4" name="Shape 3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5" name="Shape 3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6" name="Shape 3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7" name="Shape 3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08" name="Shape 4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09" name="Shape 4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10" name="Shape 4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11" name="Shape 4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12" name="Shape 4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13" name="Shape 4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14" name="Shape 4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15" name="Shape 4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816" name="Shape 4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817" name="Shape 4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818" name="Shape 4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19" name="Shape 4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0" name="Shape 4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1" name="Shape 4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2" name="Shape 4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3" name="Shape 4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4" name="Shape 4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5" name="Shape 4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6" name="Shape 4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7" name="Shape 4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8" name="Shape 4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29" name="Shape 4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30" name="Shape 4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31" name="Shape 4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32" name="Shape 4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33" name="Shape 4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34" name="Shape 3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35" name="Shape 3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36" name="Shape 3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37" name="Shape 3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38" name="Shape 3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39" name="Shape 3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40" name="Shape 3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841" name="Shape 3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 txBox="1"/>
      </xdr:nvSpPr>
      <xdr:spPr>
        <a:xfrm>
          <a:off x="417195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842" name="Shape 3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843" name="Shape 3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844" name="Shape 3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 txBox="1"/>
      </xdr:nvSpPr>
      <xdr:spPr>
        <a:xfrm>
          <a:off x="4572000" y="68856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45" name="Shape 3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46" name="Shape 3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47" name="Shape 3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48" name="Shape 3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49" name="Shape 3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0" name="Shape 3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1" name="Shape 3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2" name="Shape 3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3" name="Shape 3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4" name="Shape 3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5" name="Shape 3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6" name="Shape 3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7" name="Shape 3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8" name="Shape 3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859" name="Shape 3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 txBox="1"/>
      </xdr:nvSpPr>
      <xdr:spPr>
        <a:xfrm>
          <a:off x="4572000" y="68856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860" name="Shape 3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861" name="Shape 3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862" name="Shape 3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 txBox="1"/>
      </xdr:nvSpPr>
      <xdr:spPr>
        <a:xfrm>
          <a:off x="457200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863" name="Shape 3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 txBox="1"/>
      </xdr:nvSpPr>
      <xdr:spPr>
        <a:xfrm>
          <a:off x="4171950" y="8012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864" name="Shape 3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 txBox="1"/>
      </xdr:nvSpPr>
      <xdr:spPr>
        <a:xfrm>
          <a:off x="417195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865" name="Shape 3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 txBox="1"/>
      </xdr:nvSpPr>
      <xdr:spPr>
        <a:xfrm>
          <a:off x="4572000" y="8969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866" name="Shape 3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 txBox="1"/>
      </xdr:nvSpPr>
      <xdr:spPr>
        <a:xfrm>
          <a:off x="4572000" y="8969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867" name="Shape 3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 txBox="1"/>
      </xdr:nvSpPr>
      <xdr:spPr>
        <a:xfrm>
          <a:off x="4572000" y="8969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868" name="Shape 3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 txBox="1"/>
      </xdr:nvSpPr>
      <xdr:spPr>
        <a:xfrm>
          <a:off x="457200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869" name="Shape 3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 txBox="1"/>
      </xdr:nvSpPr>
      <xdr:spPr>
        <a:xfrm>
          <a:off x="457200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870" name="Shape 3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 txBox="1"/>
      </xdr:nvSpPr>
      <xdr:spPr>
        <a:xfrm>
          <a:off x="4572000" y="8969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871" name="Shape 3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872" name="Shape 3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873" name="Shape 3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874" name="Shape 3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 txBox="1"/>
      </xdr:nvSpPr>
      <xdr:spPr>
        <a:xfrm>
          <a:off x="4171950" y="50882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875" name="Shape 3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 txBox="1"/>
      </xdr:nvSpPr>
      <xdr:spPr>
        <a:xfrm>
          <a:off x="4171950" y="50882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76" name="Shape 3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77" name="Shape 3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878" name="Shape 3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879" name="Shape 3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880" name="Shape 3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881" name="Shape 3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 txBox="1"/>
      </xdr:nvSpPr>
      <xdr:spPr>
        <a:xfrm>
          <a:off x="4572000" y="3524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882" name="Shape 3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 txBox="1"/>
      </xdr:nvSpPr>
      <xdr:spPr>
        <a:xfrm>
          <a:off x="4572000" y="3524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883" name="Shape 3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 txBox="1"/>
      </xdr:nvSpPr>
      <xdr:spPr>
        <a:xfrm>
          <a:off x="4572000" y="3524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84" name="Shape 3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85" name="Shape 3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86" name="Shape 3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87" name="Shape 3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88" name="Shape 3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89" name="Shape 3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0" name="Shape 3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1" name="Shape 3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2" name="Shape 3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3" name="Shape 3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4" name="Shape 3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5" name="Shape 3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6" name="Shape 3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7" name="Shape 3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898" name="Shape 3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899" name="Shape 3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 txBox="1"/>
      </xdr:nvSpPr>
      <xdr:spPr>
        <a:xfrm>
          <a:off x="4572000" y="4891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900" name="Shape 3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 txBox="1"/>
      </xdr:nvSpPr>
      <xdr:spPr>
        <a:xfrm>
          <a:off x="4572000" y="4891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901" name="Shape 3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 txBox="1"/>
      </xdr:nvSpPr>
      <xdr:spPr>
        <a:xfrm>
          <a:off x="4572000" y="4891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902" name="Shape 3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 txBox="1"/>
      </xdr:nvSpPr>
      <xdr:spPr>
        <a:xfrm>
          <a:off x="4171950" y="48910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3903" name="Shape 3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 txBox="1"/>
      </xdr:nvSpPr>
      <xdr:spPr>
        <a:xfrm>
          <a:off x="4572000" y="50882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3904" name="Shape 3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 txBox="1"/>
      </xdr:nvSpPr>
      <xdr:spPr>
        <a:xfrm>
          <a:off x="4572000" y="50882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3905" name="Shape 3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 txBox="1"/>
      </xdr:nvSpPr>
      <xdr:spPr>
        <a:xfrm>
          <a:off x="4572000" y="50882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906" name="Shape 3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 txBox="1"/>
      </xdr:nvSpPr>
      <xdr:spPr>
        <a:xfrm>
          <a:off x="4572000" y="50882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907" name="Shape 3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 txBox="1"/>
      </xdr:nvSpPr>
      <xdr:spPr>
        <a:xfrm>
          <a:off x="4572000" y="50882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908" name="Shape 3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 txBox="1"/>
      </xdr:nvSpPr>
      <xdr:spPr>
        <a:xfrm>
          <a:off x="4572000" y="50882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909" name="Shape 3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910" name="Shape 3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911" name="Shape 3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12" name="Shape 3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13" name="Shape 3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914" name="Shape 3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915" name="Shape 3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916" name="Shape 3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 txBox="1"/>
      </xdr:nvSpPr>
      <xdr:spPr>
        <a:xfrm>
          <a:off x="417195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17" name="Shape 3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18" name="Shape 3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19" name="Shape 3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0" name="Shape 3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1" name="Shape 3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2" name="Shape 3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3" name="Shape 3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4" name="Shape 3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5" name="Shape 3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6" name="Shape 3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7" name="Shape 3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8" name="Shape 3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29" name="Shape 3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30" name="Shape 3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31" name="Shape 3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32" name="Shape 3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33" name="Shape 3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934" name="Shape 3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 txBox="1"/>
      </xdr:nvSpPr>
      <xdr:spPr>
        <a:xfrm>
          <a:off x="4572000" y="3524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35" name="Shape 4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36" name="Shape 4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37" name="Shape 4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38" name="Shape 4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39" name="Shape 4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40" name="Shape 4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41" name="Shape 4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42" name="Shape 4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943" name="Shape 4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944" name="Shape 4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945" name="Shape 4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46" name="Shape 4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47" name="Shape 4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48" name="Shape 4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49" name="Shape 4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0" name="Shape 4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1" name="Shape 4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2" name="Shape 4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3" name="Shape 4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4" name="Shape 4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5" name="Shape 4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6" name="Shape 4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7" name="Shape 4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8" name="Shape 4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59" name="Shape 4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960" name="Shape 4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1" name="Shape 4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2" name="Shape 4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3" name="Shape 4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4" name="Shape 4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5" name="Shape 4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66" name="Shape 4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67" name="Shape 4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8" name="Shape 4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69" name="Shape 4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70" name="Shape 4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71" name="Shape 4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 txBox="1"/>
      </xdr:nvSpPr>
      <xdr:spPr>
        <a:xfrm>
          <a:off x="4572000" y="7631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72" name="Shape 4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 txBox="1"/>
      </xdr:nvSpPr>
      <xdr:spPr>
        <a:xfrm>
          <a:off x="4572000" y="7631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73" name="Shape 4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 txBox="1"/>
      </xdr:nvSpPr>
      <xdr:spPr>
        <a:xfrm>
          <a:off x="4572000" y="7631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74" name="Shape 4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75" name="Shape 4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76" name="Shape 4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77" name="Shape 4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78" name="Shape 4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79" name="Shape 4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0" name="Shape 4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1" name="Shape 4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2" name="Shape 4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3" name="Shape 4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4" name="Shape 4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5" name="Shape 4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6" name="Shape 4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7" name="Shape 4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8" name="Shape 4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89" name="Shape 4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0" name="Shape 4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1" name="Shape 4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2" name="Shape 4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 txBox="1"/>
      </xdr:nvSpPr>
      <xdr:spPr>
        <a:xfrm>
          <a:off x="417195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93" name="Shape 4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 txBox="1"/>
      </xdr:nvSpPr>
      <xdr:spPr>
        <a:xfrm>
          <a:off x="4572000" y="7631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94" name="Shape 4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 txBox="1"/>
      </xdr:nvSpPr>
      <xdr:spPr>
        <a:xfrm>
          <a:off x="4572000" y="7631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95" name="Shape 4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 txBox="1"/>
      </xdr:nvSpPr>
      <xdr:spPr>
        <a:xfrm>
          <a:off x="4572000" y="76314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6" name="Shape 4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7" name="Shape 4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8" name="Shape 4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 txBox="1"/>
      </xdr:nvSpPr>
      <xdr:spPr>
        <a:xfrm>
          <a:off x="4572000" y="76314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999" name="Shape 3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00" name="Shape 3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01" name="Shape 3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02" name="Shape 3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03" name="Shape 3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04" name="Shape 3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05" name="Shape 3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06" name="Shape 3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07" name="Shape 3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08" name="Shape 3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09" name="Shape 3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0" name="Shape 3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1" name="Shape 3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2" name="Shape 3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3" name="Shape 3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4" name="Shape 3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5" name="Shape 3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6" name="Shape 3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7" name="Shape 3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8" name="Shape 3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19" name="Shape 3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0" name="Shape 3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1" name="Shape 3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2" name="Shape 3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3" name="Shape 3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4" name="Shape 3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25" name="Shape 4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26" name="Shape 4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27" name="Shape 4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8" name="Shape 4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29" name="Shape 4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30" name="Shape 4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31" name="Shape 4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32" name="Shape 4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33" name="Shape 4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34" name="Shape 4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35" name="Shape 4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36" name="Shape 4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37" name="Shape 4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38" name="Shape 4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39" name="Shape 4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0" name="Shape 4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1" name="Shape 4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2" name="Shape 4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3" name="Shape 4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4" name="Shape 4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5" name="Shape 4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6" name="Shape 4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7" name="Shape 4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8" name="Shape 4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49" name="Shape 4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50" name="Shape 4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51" name="Shape 3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52" name="Shape 3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53" name="Shape 3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54" name="Shape 3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55" name="Shape 3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56" name="Shape 3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57" name="Shape 3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058" name="Shape 3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 txBox="1"/>
      </xdr:nvSpPr>
      <xdr:spPr>
        <a:xfrm>
          <a:off x="417195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59" name="Shape 3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60" name="Shape 3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061" name="Shape 3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 txBox="1"/>
      </xdr:nvSpPr>
      <xdr:spPr>
        <a:xfrm>
          <a:off x="4572000" y="71932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2" name="Shape 3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3" name="Shape 3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4" name="Shape 3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5" name="Shape 3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6" name="Shape 3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7" name="Shape 3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8" name="Shape 3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69" name="Shape 3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0" name="Shape 3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1" name="Shape 3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2" name="Shape 3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3" name="Shape 3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4" name="Shape 3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5" name="Shape 3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076" name="Shape 3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 txBox="1"/>
      </xdr:nvSpPr>
      <xdr:spPr>
        <a:xfrm>
          <a:off x="4572000" y="71932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077" name="Shape 3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 txBox="1"/>
      </xdr:nvSpPr>
      <xdr:spPr>
        <a:xfrm>
          <a:off x="4572000" y="80695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078" name="Shape 3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 txBox="1"/>
      </xdr:nvSpPr>
      <xdr:spPr>
        <a:xfrm>
          <a:off x="4572000" y="80695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079" name="Shape 3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 txBox="1"/>
      </xdr:nvSpPr>
      <xdr:spPr>
        <a:xfrm>
          <a:off x="4572000" y="80695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080" name="Shape 3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 txBox="1"/>
      </xdr:nvSpPr>
      <xdr:spPr>
        <a:xfrm>
          <a:off x="4171950" y="80695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4081" name="Shape 3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4082" name="Shape 3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4083" name="Shape 3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4084" name="Shape 3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4085" name="Shape 3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4086" name="Shape 3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4087" name="Shape 3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4088" name="Shape 3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 txBox="1"/>
      </xdr:nvSpPr>
      <xdr:spPr>
        <a:xfrm>
          <a:off x="417195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4089" name="Shape 3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4090" name="Shape 3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4091" name="Shape 3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 txBox="1"/>
      </xdr:nvSpPr>
      <xdr:spPr>
        <a:xfrm>
          <a:off x="4572000" y="54883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4092" name="Shape 3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4093" name="Shape 3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4094" name="Shape 3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 txBox="1"/>
      </xdr:nvSpPr>
      <xdr:spPr>
        <a:xfrm>
          <a:off x="4572000" y="54883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4095" name="Shape 3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 txBox="1"/>
      </xdr:nvSpPr>
      <xdr:spPr>
        <a:xfrm>
          <a:off x="417195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4096" name="Shape 3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 txBox="1"/>
      </xdr:nvSpPr>
      <xdr:spPr>
        <a:xfrm>
          <a:off x="4572000" y="6191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4097" name="Shape 3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 txBox="1"/>
      </xdr:nvSpPr>
      <xdr:spPr>
        <a:xfrm>
          <a:off x="4572000" y="6191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4098" name="Shape 3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 txBox="1"/>
      </xdr:nvSpPr>
      <xdr:spPr>
        <a:xfrm>
          <a:off x="4572000" y="6191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4099" name="Shape 3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 txBox="1"/>
      </xdr:nvSpPr>
      <xdr:spPr>
        <a:xfrm>
          <a:off x="457200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4100" name="Shape 3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 txBox="1"/>
      </xdr:nvSpPr>
      <xdr:spPr>
        <a:xfrm>
          <a:off x="457200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4101" name="Shape 3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 txBox="1"/>
      </xdr:nvSpPr>
      <xdr:spPr>
        <a:xfrm>
          <a:off x="457200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4102" name="Shape 3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 txBox="1"/>
      </xdr:nvSpPr>
      <xdr:spPr>
        <a:xfrm>
          <a:off x="417195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4103" name="Shape 3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 txBox="1"/>
      </xdr:nvSpPr>
      <xdr:spPr>
        <a:xfrm>
          <a:off x="4572000" y="6191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4104" name="Shape 3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 txBox="1"/>
      </xdr:nvSpPr>
      <xdr:spPr>
        <a:xfrm>
          <a:off x="4572000" y="6191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4105" name="Shape 3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 txBox="1"/>
      </xdr:nvSpPr>
      <xdr:spPr>
        <a:xfrm>
          <a:off x="4572000" y="61912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4106" name="Shape 3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 txBox="1"/>
      </xdr:nvSpPr>
      <xdr:spPr>
        <a:xfrm>
          <a:off x="457200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4107" name="Shape 3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 txBox="1"/>
      </xdr:nvSpPr>
      <xdr:spPr>
        <a:xfrm>
          <a:off x="457200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4108" name="Shape 3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 txBox="1"/>
      </xdr:nvSpPr>
      <xdr:spPr>
        <a:xfrm>
          <a:off x="4572000" y="61912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09" name="Shape 3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10" name="Shape 3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11" name="Shape 3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12" name="Shape 3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13" name="Shape 3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14" name="Shape 3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15" name="Shape 3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16" name="Shape 3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117" name="Shape 3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 txBox="1"/>
      </xdr:nvSpPr>
      <xdr:spPr>
        <a:xfrm>
          <a:off x="4572000" y="83743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118" name="Shape 3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 txBox="1"/>
      </xdr:nvSpPr>
      <xdr:spPr>
        <a:xfrm>
          <a:off x="4572000" y="83743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119" name="Shape 3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 txBox="1"/>
      </xdr:nvSpPr>
      <xdr:spPr>
        <a:xfrm>
          <a:off x="4572000" y="83743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0" name="Shape 3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1" name="Shape 3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2" name="Shape 3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3" name="Shape 3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4" name="Shape 3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5" name="Shape 3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6" name="Shape 3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7" name="Shape 3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8" name="Shape 3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29" name="Shape 3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0" name="Shape 3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1" name="Shape 3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2" name="Shape 3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3" name="Shape 3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4" name="Shape 3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35" name="Shape 3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36" name="Shape 3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37" name="Shape 3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8" name="Shape 3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39" name="Shape 3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40" name="Shape 3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41" name="Shape 3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42" name="Shape 3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3" name="Shape 3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4" name="Shape 3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5" name="Shape 3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6" name="Shape 3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7" name="Shape 3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8" name="Shape 3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49" name="Shape 3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0" name="Shape 3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1" name="Shape 3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2" name="Shape 3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3" name="Shape 3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4" name="Shape 3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5" name="Shape 3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6" name="Shape 3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7" name="Shape 3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8" name="Shape 3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59" name="Shape 3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60" name="Shape 3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61" name="Shape 3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62" name="Shape 3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63" name="Shape 3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64" name="Shape 3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65" name="Shape 3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66" name="Shape 3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67" name="Shape 3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68" name="Shape 3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169" name="Shape 3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 txBox="1"/>
      </xdr:nvSpPr>
      <xdr:spPr>
        <a:xfrm>
          <a:off x="4572000" y="83743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170" name="Shape 3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 txBox="1"/>
      </xdr:nvSpPr>
      <xdr:spPr>
        <a:xfrm>
          <a:off x="4572000" y="83743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171" name="Shape 3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 txBox="1"/>
      </xdr:nvSpPr>
      <xdr:spPr>
        <a:xfrm>
          <a:off x="4572000" y="837438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2" name="Shape 3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3" name="Shape 3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4" name="Shape 3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5" name="Shape 3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6" name="Shape 3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7" name="Shape 3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8" name="Shape 3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79" name="Shape 3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0" name="Shape 3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1" name="Shape 3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2" name="Shape 3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3" name="Shape 3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4" name="Shape 3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5" name="Shape 3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86" name="Shape 3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87" name="Shape 3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88" name="Shape 3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89" name="Shape 3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0" name="Shape 3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1" name="Shape 3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92" name="Shape 3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93" name="Shape 3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194" name="Shape 3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 txBox="1"/>
      </xdr:nvSpPr>
      <xdr:spPr>
        <a:xfrm>
          <a:off x="417195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5" name="Shape 3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6" name="Shape 3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7" name="Shape 3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8" name="Shape 3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199" name="Shape 3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0" name="Shape 3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1" name="Shape 3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2" name="Shape 3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3" name="Shape 3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4" name="Shape 3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5" name="Shape 3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6" name="Shape 3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7" name="Shape 3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8" name="Shape 3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09" name="Shape 3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10" name="Shape 3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11" name="Shape 3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212" name="Shape 3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 txBox="1"/>
      </xdr:nvSpPr>
      <xdr:spPr>
        <a:xfrm>
          <a:off x="4572000" y="837438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4213" name="Shape 3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 txBox="1"/>
      </xdr:nvSpPr>
      <xdr:spPr>
        <a:xfrm>
          <a:off x="417195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4214" name="Shape 3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 txBox="1"/>
      </xdr:nvSpPr>
      <xdr:spPr>
        <a:xfrm>
          <a:off x="4572000" y="63055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4215" name="Shape 3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 txBox="1"/>
      </xdr:nvSpPr>
      <xdr:spPr>
        <a:xfrm>
          <a:off x="4572000" y="63055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4216" name="Shape 3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 txBox="1"/>
      </xdr:nvSpPr>
      <xdr:spPr>
        <a:xfrm>
          <a:off x="4572000" y="63055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217" name="Shape 3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 txBox="1"/>
      </xdr:nvSpPr>
      <xdr:spPr>
        <a:xfrm>
          <a:off x="457200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218" name="Shape 3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 txBox="1"/>
      </xdr:nvSpPr>
      <xdr:spPr>
        <a:xfrm>
          <a:off x="457200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219" name="Shape 3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 txBox="1"/>
      </xdr:nvSpPr>
      <xdr:spPr>
        <a:xfrm>
          <a:off x="457200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4220" name="Shape 3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 txBox="1"/>
      </xdr:nvSpPr>
      <xdr:spPr>
        <a:xfrm>
          <a:off x="417195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4221" name="Shape 3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 txBox="1"/>
      </xdr:nvSpPr>
      <xdr:spPr>
        <a:xfrm>
          <a:off x="4572000" y="63055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4222" name="Shape 3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 txBox="1"/>
      </xdr:nvSpPr>
      <xdr:spPr>
        <a:xfrm>
          <a:off x="4572000" y="63055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66675" cy="161925"/>
    <xdr:sp macro="" textlink="">
      <xdr:nvSpPr>
        <xdr:cNvPr id="4223" name="Shape 3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 txBox="1"/>
      </xdr:nvSpPr>
      <xdr:spPr>
        <a:xfrm>
          <a:off x="4572000" y="63055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224" name="Shape 3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/>
      </xdr:nvSpPr>
      <xdr:spPr>
        <a:xfrm>
          <a:off x="457200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225" name="Shape 3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 txBox="1"/>
      </xdr:nvSpPr>
      <xdr:spPr>
        <a:xfrm>
          <a:off x="457200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226" name="Shape 3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/>
      </xdr:nvSpPr>
      <xdr:spPr>
        <a:xfrm>
          <a:off x="4572000" y="63055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227" name="Shape 3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 txBox="1"/>
      </xdr:nvSpPr>
      <xdr:spPr>
        <a:xfrm>
          <a:off x="417195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228" name="Shape 3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 txBox="1"/>
      </xdr:nvSpPr>
      <xdr:spPr>
        <a:xfrm>
          <a:off x="417195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229" name="Shape 3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 txBox="1"/>
      </xdr:nvSpPr>
      <xdr:spPr>
        <a:xfrm>
          <a:off x="417195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30" name="Shape 3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31" name="Shape 3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232" name="Shape 3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 txBox="1"/>
      </xdr:nvSpPr>
      <xdr:spPr>
        <a:xfrm>
          <a:off x="417195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233" name="Shape 3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 txBox="1"/>
      </xdr:nvSpPr>
      <xdr:spPr>
        <a:xfrm>
          <a:off x="417195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234" name="Shape 3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 txBox="1"/>
      </xdr:nvSpPr>
      <xdr:spPr>
        <a:xfrm>
          <a:off x="417195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235" name="Shape 3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 txBox="1"/>
      </xdr:nvSpPr>
      <xdr:spPr>
        <a:xfrm>
          <a:off x="4572000" y="69446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236" name="Shape 3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 txBox="1"/>
      </xdr:nvSpPr>
      <xdr:spPr>
        <a:xfrm>
          <a:off x="4572000" y="69446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237" name="Shape 3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 txBox="1"/>
      </xdr:nvSpPr>
      <xdr:spPr>
        <a:xfrm>
          <a:off x="4572000" y="69446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38" name="Shape 3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39" name="Shape 3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0" name="Shape 3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1" name="Shape 3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2" name="Shape 3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3" name="Shape 3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4" name="Shape 3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5" name="Shape 3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6" name="Shape 3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7" name="Shape 3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8" name="Shape 3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49" name="Shape 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50" name="Shape 3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51" name="Shape 3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252" name="Shape 3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 txBox="1"/>
      </xdr:nvSpPr>
      <xdr:spPr>
        <a:xfrm>
          <a:off x="4572000" y="69446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253" name="Shape 3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/>
      </xdr:nvSpPr>
      <xdr:spPr>
        <a:xfrm>
          <a:off x="417195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254" name="Shape 3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/>
      </xdr:nvSpPr>
      <xdr:spPr>
        <a:xfrm>
          <a:off x="417195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255" name="Shape 3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/>
      </xdr:nvSpPr>
      <xdr:spPr>
        <a:xfrm>
          <a:off x="417195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56" name="Shape 3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57" name="Shape 3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258" name="Shape 3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 txBox="1"/>
      </xdr:nvSpPr>
      <xdr:spPr>
        <a:xfrm>
          <a:off x="417195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259" name="Shape 3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 txBox="1"/>
      </xdr:nvSpPr>
      <xdr:spPr>
        <a:xfrm>
          <a:off x="417195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260" name="Shape 3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 txBox="1"/>
      </xdr:nvSpPr>
      <xdr:spPr>
        <a:xfrm>
          <a:off x="417195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261" name="Shape 3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 txBox="1"/>
      </xdr:nvSpPr>
      <xdr:spPr>
        <a:xfrm>
          <a:off x="4572000" y="70561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262" name="Shape 3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/>
      </xdr:nvSpPr>
      <xdr:spPr>
        <a:xfrm>
          <a:off x="4572000" y="70561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263" name="Shape 3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/>
      </xdr:nvSpPr>
      <xdr:spPr>
        <a:xfrm>
          <a:off x="4572000" y="705612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64" name="Shape 3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65" name="Shape 3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66" name="Shape 3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67" name="Shape 3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68" name="Shape 3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69" name="Shape 3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0" name="Shape 3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1" name="Shape 3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2" name="Shape 3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3" name="Shape 3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4" name="Shape 3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5" name="Shape 3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6" name="Shape 3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7" name="Shape 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278" name="Shape 3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 txBox="1"/>
      </xdr:nvSpPr>
      <xdr:spPr>
        <a:xfrm>
          <a:off x="4572000" y="705612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79" name="Shape 4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80" name="Shape 4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81" name="Shape 4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82" name="Shape 4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83" name="Shape 4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84" name="Shape 4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85" name="Shape 4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86" name="Shape 4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287" name="Shape 4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288" name="Shape 4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289" name="Shape 4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0" name="Shape 4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1" name="Shape 4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2" name="Shape 4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3" name="Shape 4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4" name="Shape 4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5" name="Shape 4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6" name="Shape 4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7" name="Shape 4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8" name="Shape 4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99" name="Shape 4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0" name="Shape 4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1" name="Shape 4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2" name="Shape 4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3" name="Shape 4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4" name="Shape 4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05" name="Shape 4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06" name="Shape 4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07" name="Shape 4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8" name="Shape 4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09" name="Shape 4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10" name="Shape 4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11" name="Shape 4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12" name="Shape 4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313" name="Shape 4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314" name="Shape 4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315" name="Shape 4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16" name="Shape 4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17" name="Shape 4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18" name="Shape 4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19" name="Shape 4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0" name="Shape 4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1" name="Shape 4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2" name="Shape 4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3" name="Shape 4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4" name="Shape 4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5" name="Shape 4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6" name="Shape 4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7" name="Shape 4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8" name="Shape 4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29" name="Shape 4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30" name="Shape 4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31" name="Shape 3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32" name="Shape 3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33" name="Shape 3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34" name="Shape 3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35" name="Shape 3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36" name="Shape 3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37" name="Shape 3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338" name="Shape 3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 txBox="1"/>
      </xdr:nvSpPr>
      <xdr:spPr>
        <a:xfrm>
          <a:off x="417195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339" name="Shape 3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340" name="Shape 3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341" name="Shape 3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 txBox="1"/>
      </xdr:nvSpPr>
      <xdr:spPr>
        <a:xfrm>
          <a:off x="4572000" y="74409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2" name="Shape 3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3" name="Shape 3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4" name="Shape 3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5" name="Shape 3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6" name="Shape 3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7" name="Shape 3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8" name="Shape 3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49" name="Shape 3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0" name="Shape 3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1" name="Shape 3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2" name="Shape 3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3" name="Shape 3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4" name="Shape 3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5" name="Shape 3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356" name="Shape 3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 txBox="1"/>
      </xdr:nvSpPr>
      <xdr:spPr>
        <a:xfrm>
          <a:off x="4572000" y="74409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topLeftCell="D65" zoomScaleNormal="100" zoomScaleSheetLayoutView="24" workbookViewId="0">
      <selection activeCell="L66" sqref="L66"/>
    </sheetView>
  </sheetViews>
  <sheetFormatPr baseColWidth="10" defaultColWidth="11.42578125" defaultRowHeight="15"/>
  <cols>
    <col min="1" max="1" width="4.28515625" style="2" customWidth="1"/>
    <col min="2" max="2" width="21.28515625" style="2" customWidth="1"/>
    <col min="3" max="3" width="21.42578125" style="2" customWidth="1"/>
    <col min="4" max="4" width="14.28515625" style="4" customWidth="1"/>
    <col min="5" max="5" width="26.5703125" style="15" customWidth="1"/>
    <col min="6" max="6" width="37.85546875" style="6" customWidth="1"/>
    <col min="7" max="7" width="15.85546875" style="2" customWidth="1"/>
    <col min="8" max="8" width="26.140625" style="12" customWidth="1"/>
    <col min="9" max="9" width="25.140625" style="6" customWidth="1"/>
    <col min="10" max="10" width="25" style="6" customWidth="1"/>
    <col min="11" max="11" width="16.140625" style="6" customWidth="1"/>
    <col min="12" max="12" width="18.42578125" style="6" customWidth="1"/>
    <col min="13" max="23" width="10.7109375" style="2" customWidth="1"/>
    <col min="24" max="16384" width="11.42578125" style="2"/>
  </cols>
  <sheetData>
    <row r="1" spans="2:12" ht="23.25">
      <c r="E1" s="200" t="s">
        <v>0</v>
      </c>
      <c r="F1" s="200"/>
      <c r="G1" s="200"/>
      <c r="H1" s="200"/>
      <c r="I1" s="200"/>
      <c r="J1" s="200"/>
      <c r="K1" s="200"/>
      <c r="L1" s="200"/>
    </row>
    <row r="2" spans="2:12" ht="23.25">
      <c r="B2" s="3"/>
      <c r="E2" s="200" t="s">
        <v>28</v>
      </c>
      <c r="F2" s="200"/>
      <c r="G2" s="200"/>
      <c r="H2" s="200"/>
      <c r="I2" s="200"/>
      <c r="J2" s="200"/>
      <c r="K2" s="200"/>
      <c r="L2" s="200"/>
    </row>
    <row r="3" spans="2:12" ht="24" thickBot="1">
      <c r="E3" s="14"/>
      <c r="F3" s="11"/>
      <c r="G3" s="1"/>
    </row>
    <row r="4" spans="2:12" s="10" customFormat="1" ht="12.75">
      <c r="B4" s="202" t="s">
        <v>53</v>
      </c>
      <c r="C4" s="203"/>
      <c r="D4" s="203"/>
      <c r="E4" s="203" t="s">
        <v>57</v>
      </c>
      <c r="F4" s="203"/>
      <c r="G4" s="203"/>
      <c r="H4" s="203"/>
      <c r="I4" s="203"/>
      <c r="J4" s="203"/>
      <c r="K4" s="203"/>
      <c r="L4" s="204"/>
    </row>
    <row r="5" spans="2:12" s="10" customFormat="1" ht="12.75">
      <c r="B5" s="17"/>
      <c r="C5" s="18"/>
      <c r="D5" s="18"/>
      <c r="E5" s="19"/>
      <c r="F5" s="18"/>
      <c r="G5" s="18"/>
      <c r="H5" s="20"/>
      <c r="I5" s="216" t="s">
        <v>113</v>
      </c>
      <c r="J5" s="216"/>
      <c r="K5" s="216"/>
      <c r="L5" s="217"/>
    </row>
    <row r="6" spans="2:12" s="10" customFormat="1" ht="26.25" thickBot="1">
      <c r="B6" s="21" t="s">
        <v>100</v>
      </c>
      <c r="C6" s="22" t="s">
        <v>54</v>
      </c>
      <c r="D6" s="22" t="s">
        <v>55</v>
      </c>
      <c r="E6" s="23" t="s">
        <v>56</v>
      </c>
      <c r="F6" s="22" t="s">
        <v>4</v>
      </c>
      <c r="G6" s="22" t="s">
        <v>8</v>
      </c>
      <c r="H6" s="24" t="s">
        <v>1</v>
      </c>
      <c r="I6" s="22" t="s">
        <v>114</v>
      </c>
      <c r="J6" s="22" t="s">
        <v>115</v>
      </c>
      <c r="K6" s="22" t="s">
        <v>116</v>
      </c>
      <c r="L6" s="25" t="s">
        <v>117</v>
      </c>
    </row>
    <row r="7" spans="2:12" s="6" customFormat="1" ht="76.5">
      <c r="B7" s="26" t="s">
        <v>58</v>
      </c>
      <c r="C7" s="26" t="s">
        <v>61</v>
      </c>
      <c r="D7" s="27">
        <v>0.8</v>
      </c>
      <c r="E7" s="167" t="s">
        <v>6</v>
      </c>
      <c r="F7" s="28" t="s">
        <v>111</v>
      </c>
      <c r="G7" s="28" t="s">
        <v>96</v>
      </c>
      <c r="H7" s="29">
        <v>0.4</v>
      </c>
      <c r="I7" s="30">
        <v>76832</v>
      </c>
      <c r="J7" s="30">
        <v>134645</v>
      </c>
      <c r="K7" s="31">
        <f>+I7/J7</f>
        <v>0.5706264621783208</v>
      </c>
      <c r="L7" s="32">
        <v>1</v>
      </c>
    </row>
    <row r="8" spans="2:12" s="6" customFormat="1" ht="216.75">
      <c r="B8" s="33" t="s">
        <v>59</v>
      </c>
      <c r="C8" s="33" t="s">
        <v>60</v>
      </c>
      <c r="D8" s="34">
        <v>0.25</v>
      </c>
      <c r="E8" s="167"/>
      <c r="F8" s="35" t="s">
        <v>112</v>
      </c>
      <c r="G8" s="36" t="s">
        <v>37</v>
      </c>
      <c r="H8" s="37">
        <v>0.8</v>
      </c>
      <c r="I8" s="38">
        <v>6</v>
      </c>
      <c r="J8" s="38">
        <v>7</v>
      </c>
      <c r="K8" s="39">
        <f>+I8/J8</f>
        <v>0.8571428571428571</v>
      </c>
      <c r="L8" s="40">
        <v>1</v>
      </c>
    </row>
    <row r="9" spans="2:12" s="6" customFormat="1" ht="191.25">
      <c r="B9" s="33" t="s">
        <v>58</v>
      </c>
      <c r="C9" s="33" t="s">
        <v>61</v>
      </c>
      <c r="D9" s="34">
        <v>0.8</v>
      </c>
      <c r="E9" s="167"/>
      <c r="F9" s="35" t="s">
        <v>119</v>
      </c>
      <c r="G9" s="36" t="s">
        <v>9</v>
      </c>
      <c r="H9" s="41"/>
      <c r="I9" s="42">
        <v>0</v>
      </c>
      <c r="J9" s="42">
        <v>0</v>
      </c>
      <c r="K9" s="42">
        <v>0</v>
      </c>
      <c r="L9" s="43">
        <v>0</v>
      </c>
    </row>
    <row r="10" spans="2:12" s="6" customFormat="1">
      <c r="B10" s="188" t="s">
        <v>65</v>
      </c>
      <c r="C10" s="188" t="s">
        <v>86</v>
      </c>
      <c r="D10" s="187">
        <v>0.8</v>
      </c>
      <c r="E10" s="167"/>
      <c r="F10" s="186" t="s">
        <v>120</v>
      </c>
      <c r="G10" s="186" t="s">
        <v>107</v>
      </c>
      <c r="H10" s="201" t="s">
        <v>104</v>
      </c>
      <c r="I10" s="44">
        <f>(12260+11813+6280)</f>
        <v>30353</v>
      </c>
      <c r="J10" s="44">
        <f>(1483+1501+1201)</f>
        <v>4185</v>
      </c>
      <c r="K10" s="45">
        <f>+I10/J10</f>
        <v>7.2528076463560334</v>
      </c>
      <c r="L10" s="46">
        <v>0</v>
      </c>
    </row>
    <row r="11" spans="2:12" s="6" customFormat="1">
      <c r="B11" s="188"/>
      <c r="C11" s="188"/>
      <c r="D11" s="187"/>
      <c r="E11" s="167"/>
      <c r="F11" s="186"/>
      <c r="G11" s="186"/>
      <c r="H11" s="201"/>
      <c r="I11" s="44">
        <f>(16918+22832+9579)</f>
        <v>49329</v>
      </c>
      <c r="J11" s="44">
        <f>(1188+1749+1559)</f>
        <v>4496</v>
      </c>
      <c r="K11" s="45">
        <f t="shared" ref="K11:K14" si="0">+I11/J11</f>
        <v>10.971752669039146</v>
      </c>
      <c r="L11" s="46">
        <v>0</v>
      </c>
    </row>
    <row r="12" spans="2:12" s="6" customFormat="1">
      <c r="B12" s="188"/>
      <c r="C12" s="188"/>
      <c r="D12" s="187"/>
      <c r="E12" s="167"/>
      <c r="F12" s="186"/>
      <c r="G12" s="186"/>
      <c r="H12" s="201"/>
      <c r="I12" s="44">
        <f>24461+28353+16617</f>
        <v>69431</v>
      </c>
      <c r="J12" s="44">
        <f>3125+3375+3077</f>
        <v>9577</v>
      </c>
      <c r="K12" s="47">
        <f t="shared" si="0"/>
        <v>7.2497650621280147</v>
      </c>
      <c r="L12" s="48">
        <v>1</v>
      </c>
    </row>
    <row r="13" spans="2:12" s="6" customFormat="1">
      <c r="B13" s="188"/>
      <c r="C13" s="188"/>
      <c r="D13" s="187"/>
      <c r="E13" s="167"/>
      <c r="F13" s="186"/>
      <c r="G13" s="186"/>
      <c r="H13" s="201"/>
      <c r="I13" s="44">
        <f>16319+16442+10347</f>
        <v>43108</v>
      </c>
      <c r="J13" s="44">
        <f>2551+2655+2888</f>
        <v>8094</v>
      </c>
      <c r="K13" s="47">
        <f t="shared" si="0"/>
        <v>5.3259204348900422</v>
      </c>
      <c r="L13" s="48">
        <v>1</v>
      </c>
    </row>
    <row r="14" spans="2:12" s="6" customFormat="1">
      <c r="B14" s="188"/>
      <c r="C14" s="188"/>
      <c r="D14" s="187"/>
      <c r="E14" s="167"/>
      <c r="F14" s="186"/>
      <c r="G14" s="186"/>
      <c r="H14" s="201"/>
      <c r="I14" s="44">
        <f>172119+199886+84104</f>
        <v>456109</v>
      </c>
      <c r="J14" s="44">
        <f>14487+17801+15337</f>
        <v>47625</v>
      </c>
      <c r="K14" s="47">
        <f t="shared" si="0"/>
        <v>9.5770918635170599</v>
      </c>
      <c r="L14" s="48">
        <v>1</v>
      </c>
    </row>
    <row r="15" spans="2:12" s="6" customFormat="1" ht="38.25">
      <c r="B15" s="169" t="s">
        <v>58</v>
      </c>
      <c r="C15" s="169" t="s">
        <v>61</v>
      </c>
      <c r="D15" s="193">
        <v>80</v>
      </c>
      <c r="E15" s="167"/>
      <c r="F15" s="35" t="s">
        <v>121</v>
      </c>
      <c r="G15" s="36" t="s">
        <v>38</v>
      </c>
      <c r="H15" s="41"/>
      <c r="I15" s="42">
        <v>0</v>
      </c>
      <c r="J15" s="42">
        <v>0</v>
      </c>
      <c r="K15" s="42">
        <v>0</v>
      </c>
      <c r="L15" s="43">
        <v>0</v>
      </c>
    </row>
    <row r="16" spans="2:12" s="6" customFormat="1">
      <c r="B16" s="170"/>
      <c r="C16" s="170"/>
      <c r="D16" s="194"/>
      <c r="E16" s="167"/>
      <c r="F16" s="160" t="s">
        <v>122</v>
      </c>
      <c r="G16" s="160" t="s">
        <v>87</v>
      </c>
      <c r="H16" s="196" t="s">
        <v>88</v>
      </c>
      <c r="I16" s="49">
        <v>0.73</v>
      </c>
      <c r="J16" s="50">
        <v>1</v>
      </c>
      <c r="K16" s="51">
        <f>+I16/J16</f>
        <v>0.73</v>
      </c>
      <c r="L16" s="48">
        <v>1</v>
      </c>
    </row>
    <row r="17" spans="2:12" s="6" customFormat="1">
      <c r="B17" s="170"/>
      <c r="C17" s="170"/>
      <c r="D17" s="194"/>
      <c r="E17" s="167"/>
      <c r="F17" s="161"/>
      <c r="G17" s="161"/>
      <c r="H17" s="197"/>
      <c r="I17" s="41">
        <v>8</v>
      </c>
      <c r="J17" s="41">
        <v>1</v>
      </c>
      <c r="K17" s="38">
        <f>+I17/J17</f>
        <v>8</v>
      </c>
      <c r="L17" s="52">
        <v>1</v>
      </c>
    </row>
    <row r="18" spans="2:12" s="6" customFormat="1" ht="63.75">
      <c r="B18" s="170"/>
      <c r="C18" s="170"/>
      <c r="D18" s="194"/>
      <c r="E18" s="167"/>
      <c r="F18" s="35" t="s">
        <v>123</v>
      </c>
      <c r="G18" s="36" t="s">
        <v>50</v>
      </c>
      <c r="H18" s="37">
        <v>0.85</v>
      </c>
      <c r="I18" s="42">
        <f>16312+16525+18348</f>
        <v>51185</v>
      </c>
      <c r="J18" s="42">
        <f>20920+22891+26068</f>
        <v>69879</v>
      </c>
      <c r="K18" s="53">
        <f t="shared" ref="K18" si="1">+I18/J18</f>
        <v>0.73248043045836375</v>
      </c>
      <c r="L18" s="54">
        <f>+K18/H18</f>
        <v>0.86174168289219266</v>
      </c>
    </row>
    <row r="19" spans="2:12" s="6" customFormat="1" ht="63.75">
      <c r="B19" s="170"/>
      <c r="C19" s="170"/>
      <c r="D19" s="194"/>
      <c r="E19" s="167"/>
      <c r="F19" s="35" t="s">
        <v>124</v>
      </c>
      <c r="G19" s="36" t="s">
        <v>51</v>
      </c>
      <c r="H19" s="49">
        <v>0.8</v>
      </c>
      <c r="I19" s="49" t="s">
        <v>184</v>
      </c>
      <c r="J19" s="49" t="s">
        <v>185</v>
      </c>
      <c r="K19" s="49" t="s">
        <v>186</v>
      </c>
      <c r="L19" s="48">
        <v>1</v>
      </c>
    </row>
    <row r="20" spans="2:12" s="6" customFormat="1" ht="102">
      <c r="B20" s="170"/>
      <c r="C20" s="170"/>
      <c r="D20" s="194"/>
      <c r="E20" s="167"/>
      <c r="F20" s="35" t="s">
        <v>125</v>
      </c>
      <c r="G20" s="36" t="s">
        <v>39</v>
      </c>
      <c r="H20" s="50"/>
      <c r="I20" s="55">
        <v>0</v>
      </c>
      <c r="J20" s="55">
        <v>0</v>
      </c>
      <c r="K20" s="55">
        <v>0</v>
      </c>
      <c r="L20" s="56">
        <v>0</v>
      </c>
    </row>
    <row r="21" spans="2:12" s="6" customFormat="1" ht="51">
      <c r="B21" s="170"/>
      <c r="C21" s="170"/>
      <c r="D21" s="194"/>
      <c r="E21" s="167"/>
      <c r="F21" s="35" t="s">
        <v>126</v>
      </c>
      <c r="G21" s="36" t="s">
        <v>10</v>
      </c>
      <c r="H21" s="51">
        <v>0.95</v>
      </c>
      <c r="I21" s="55">
        <f>4544+4189+4294</f>
        <v>13027</v>
      </c>
      <c r="J21" s="55">
        <f>5487+4956+5487</f>
        <v>15930</v>
      </c>
      <c r="K21" s="57">
        <f>+I21/J21</f>
        <v>0.81776522284996866</v>
      </c>
      <c r="L21" s="46">
        <f>+H21/K21</f>
        <v>1.1617026176402854</v>
      </c>
    </row>
    <row r="22" spans="2:12" s="6" customFormat="1" ht="38.25">
      <c r="B22" s="170"/>
      <c r="C22" s="170"/>
      <c r="D22" s="194"/>
      <c r="E22" s="167"/>
      <c r="F22" s="35" t="s">
        <v>127</v>
      </c>
      <c r="G22" s="36" t="s">
        <v>11</v>
      </c>
      <c r="H22" s="50" t="s">
        <v>2</v>
      </c>
      <c r="I22" s="55">
        <f>140344.9+145549.9+178981.4</f>
        <v>464876.19999999995</v>
      </c>
      <c r="J22" s="55">
        <f>5102+5932+7252</f>
        <v>18286</v>
      </c>
      <c r="K22" s="58">
        <f>+I22/J22</f>
        <v>25.422519960625614</v>
      </c>
      <c r="L22" s="46">
        <f>24/K22</f>
        <v>0.94404488764965822</v>
      </c>
    </row>
    <row r="23" spans="2:12" s="6" customFormat="1" ht="38.25">
      <c r="B23" s="170"/>
      <c r="C23" s="170"/>
      <c r="D23" s="194"/>
      <c r="E23" s="167"/>
      <c r="F23" s="35" t="s">
        <v>128</v>
      </c>
      <c r="G23" s="36" t="s">
        <v>12</v>
      </c>
      <c r="H23" s="41">
        <v>70</v>
      </c>
      <c r="I23" s="50">
        <v>254</v>
      </c>
      <c r="J23" s="50">
        <v>70</v>
      </c>
      <c r="K23" s="51">
        <f>+I23/J23</f>
        <v>3.6285714285714286</v>
      </c>
      <c r="L23" s="48">
        <v>1</v>
      </c>
    </row>
    <row r="24" spans="2:12" s="6" customFormat="1" ht="63.75">
      <c r="B24" s="170"/>
      <c r="C24" s="170"/>
      <c r="D24" s="194"/>
      <c r="E24" s="167"/>
      <c r="F24" s="35" t="s">
        <v>129</v>
      </c>
      <c r="G24" s="36" t="s">
        <v>40</v>
      </c>
      <c r="H24" s="41"/>
      <c r="I24" s="42">
        <v>0</v>
      </c>
      <c r="J24" s="42">
        <v>0</v>
      </c>
      <c r="K24" s="42">
        <v>0</v>
      </c>
      <c r="L24" s="43">
        <v>0</v>
      </c>
    </row>
    <row r="25" spans="2:12" s="6" customFormat="1" ht="25.5">
      <c r="B25" s="170"/>
      <c r="C25" s="170"/>
      <c r="D25" s="194"/>
      <c r="E25" s="167"/>
      <c r="F25" s="160" t="s">
        <v>130</v>
      </c>
      <c r="G25" s="160" t="s">
        <v>94</v>
      </c>
      <c r="H25" s="189">
        <v>1</v>
      </c>
      <c r="I25" s="59" t="s">
        <v>173</v>
      </c>
      <c r="J25" s="59" t="s">
        <v>174</v>
      </c>
      <c r="K25" s="60" t="s">
        <v>175</v>
      </c>
      <c r="L25" s="61">
        <v>1</v>
      </c>
    </row>
    <row r="26" spans="2:12" s="6" customFormat="1" ht="25.5">
      <c r="B26" s="170"/>
      <c r="C26" s="170"/>
      <c r="D26" s="194"/>
      <c r="E26" s="167"/>
      <c r="F26" s="192"/>
      <c r="G26" s="192"/>
      <c r="H26" s="190"/>
      <c r="I26" s="59" t="s">
        <v>176</v>
      </c>
      <c r="J26" s="59" t="s">
        <v>177</v>
      </c>
      <c r="K26" s="60">
        <v>0.99</v>
      </c>
      <c r="L26" s="61">
        <v>0.99</v>
      </c>
    </row>
    <row r="27" spans="2:12" s="6" customFormat="1" ht="25.5">
      <c r="B27" s="170"/>
      <c r="C27" s="170"/>
      <c r="D27" s="194"/>
      <c r="E27" s="167"/>
      <c r="F27" s="192"/>
      <c r="G27" s="192"/>
      <c r="H27" s="190"/>
      <c r="I27" s="59" t="s">
        <v>178</v>
      </c>
      <c r="J27" s="59" t="s">
        <v>179</v>
      </c>
      <c r="K27" s="60">
        <v>0.97</v>
      </c>
      <c r="L27" s="61">
        <v>0.97</v>
      </c>
    </row>
    <row r="28" spans="2:12" s="6" customFormat="1" ht="25.5">
      <c r="B28" s="170"/>
      <c r="C28" s="170"/>
      <c r="D28" s="194"/>
      <c r="E28" s="167"/>
      <c r="F28" s="161"/>
      <c r="G28" s="161"/>
      <c r="H28" s="191"/>
      <c r="I28" s="59" t="s">
        <v>180</v>
      </c>
      <c r="J28" s="59" t="s">
        <v>181</v>
      </c>
      <c r="K28" s="60">
        <v>0.71</v>
      </c>
      <c r="L28" s="61">
        <v>0.71</v>
      </c>
    </row>
    <row r="29" spans="2:12" s="6" customFormat="1" ht="51">
      <c r="B29" s="170"/>
      <c r="C29" s="170"/>
      <c r="D29" s="194"/>
      <c r="E29" s="167"/>
      <c r="F29" s="62" t="s">
        <v>131</v>
      </c>
      <c r="G29" s="63" t="s">
        <v>14</v>
      </c>
      <c r="H29" s="64"/>
      <c r="I29" s="65">
        <v>0</v>
      </c>
      <c r="J29" s="65">
        <v>0</v>
      </c>
      <c r="K29" s="65">
        <v>0</v>
      </c>
      <c r="L29" s="66">
        <v>0</v>
      </c>
    </row>
    <row r="30" spans="2:12" s="6" customFormat="1" ht="357.75" thickBot="1">
      <c r="B30" s="171"/>
      <c r="C30" s="171"/>
      <c r="D30" s="195"/>
      <c r="E30" s="168"/>
      <c r="F30" s="67" t="s">
        <v>195</v>
      </c>
      <c r="G30" s="68" t="s">
        <v>15</v>
      </c>
      <c r="H30" s="69"/>
      <c r="I30" s="70">
        <v>0</v>
      </c>
      <c r="J30" s="70">
        <v>0</v>
      </c>
      <c r="K30" s="70">
        <v>0</v>
      </c>
      <c r="L30" s="71">
        <v>0</v>
      </c>
    </row>
    <row r="31" spans="2:12" s="6" customFormat="1">
      <c r="B31" s="169" t="s">
        <v>64</v>
      </c>
      <c r="C31" s="169" t="s">
        <v>62</v>
      </c>
      <c r="D31" s="172">
        <v>0.95</v>
      </c>
      <c r="E31" s="166" t="s">
        <v>89</v>
      </c>
      <c r="F31" s="185" t="s">
        <v>132</v>
      </c>
      <c r="G31" s="185" t="s">
        <v>91</v>
      </c>
      <c r="H31" s="183">
        <v>0.95</v>
      </c>
      <c r="I31" s="72">
        <v>7</v>
      </c>
      <c r="J31" s="72">
        <v>6</v>
      </c>
      <c r="K31" s="73">
        <f>+I31/J31</f>
        <v>1.1666666666666667</v>
      </c>
      <c r="L31" s="74">
        <v>1</v>
      </c>
    </row>
    <row r="32" spans="2:12" s="6" customFormat="1">
      <c r="B32" s="171"/>
      <c r="C32" s="171"/>
      <c r="D32" s="174"/>
      <c r="E32" s="167"/>
      <c r="F32" s="161"/>
      <c r="G32" s="161"/>
      <c r="H32" s="184"/>
      <c r="I32" s="75">
        <v>5</v>
      </c>
      <c r="J32" s="75">
        <v>3</v>
      </c>
      <c r="K32" s="76">
        <f>+I32/J32</f>
        <v>1.6666666666666667</v>
      </c>
      <c r="L32" s="77">
        <v>1</v>
      </c>
    </row>
    <row r="33" spans="1:12" s="6" customFormat="1" ht="63.75">
      <c r="B33" s="78" t="s">
        <v>65</v>
      </c>
      <c r="C33" s="78" t="s">
        <v>63</v>
      </c>
      <c r="D33" s="79">
        <v>80</v>
      </c>
      <c r="E33" s="167"/>
      <c r="F33" s="80" t="s">
        <v>133</v>
      </c>
      <c r="G33" s="80" t="s">
        <v>17</v>
      </c>
      <c r="H33" s="81">
        <v>0.9</v>
      </c>
      <c r="I33" s="75">
        <v>12</v>
      </c>
      <c r="J33" s="75">
        <v>12</v>
      </c>
      <c r="K33" s="81">
        <f>+I33/J33</f>
        <v>1</v>
      </c>
      <c r="L33" s="77">
        <v>1</v>
      </c>
    </row>
    <row r="34" spans="1:12" s="6" customFormat="1" ht="76.5">
      <c r="B34" s="78" t="s">
        <v>69</v>
      </c>
      <c r="C34" s="78" t="s">
        <v>82</v>
      </c>
      <c r="D34" s="82">
        <v>0.6</v>
      </c>
      <c r="E34" s="167"/>
      <c r="F34" s="80" t="s">
        <v>134</v>
      </c>
      <c r="G34" s="80" t="s">
        <v>18</v>
      </c>
      <c r="H34" s="83"/>
      <c r="I34" s="84">
        <v>0</v>
      </c>
      <c r="J34" s="84">
        <v>0</v>
      </c>
      <c r="K34" s="84">
        <v>0</v>
      </c>
      <c r="L34" s="85">
        <v>0</v>
      </c>
    </row>
    <row r="35" spans="1:12" s="6" customFormat="1" ht="38.25">
      <c r="B35" s="169" t="s">
        <v>64</v>
      </c>
      <c r="C35" s="169" t="s">
        <v>78</v>
      </c>
      <c r="D35" s="180">
        <v>0.95</v>
      </c>
      <c r="E35" s="167"/>
      <c r="F35" s="80" t="s">
        <v>135</v>
      </c>
      <c r="G35" s="80" t="s">
        <v>52</v>
      </c>
      <c r="H35" s="81" t="s">
        <v>5</v>
      </c>
      <c r="I35" s="75">
        <v>2715</v>
      </c>
      <c r="J35" s="75">
        <v>2808</v>
      </c>
      <c r="K35" s="76">
        <f>+I35/J35</f>
        <v>0.96688034188034189</v>
      </c>
      <c r="L35" s="77">
        <v>1</v>
      </c>
    </row>
    <row r="36" spans="1:12" s="3" customFormat="1" ht="51">
      <c r="B36" s="170"/>
      <c r="C36" s="170"/>
      <c r="D36" s="181"/>
      <c r="E36" s="167"/>
      <c r="F36" s="80" t="s">
        <v>136</v>
      </c>
      <c r="G36" s="80" t="s">
        <v>41</v>
      </c>
      <c r="H36" s="86">
        <v>0.02</v>
      </c>
      <c r="I36" s="75" t="s">
        <v>187</v>
      </c>
      <c r="J36" s="84" t="s">
        <v>188</v>
      </c>
      <c r="K36" s="87">
        <f>((178-127)/178)</f>
        <v>0.28651685393258425</v>
      </c>
      <c r="L36" s="88">
        <v>1</v>
      </c>
    </row>
    <row r="37" spans="1:12" s="6" customFormat="1" ht="38.25">
      <c r="B37" s="170"/>
      <c r="C37" s="170"/>
      <c r="D37" s="181"/>
      <c r="E37" s="167"/>
      <c r="F37" s="80" t="s">
        <v>137</v>
      </c>
      <c r="G37" s="80" t="s">
        <v>13</v>
      </c>
      <c r="H37" s="83"/>
      <c r="I37" s="84">
        <v>0</v>
      </c>
      <c r="J37" s="84">
        <v>0</v>
      </c>
      <c r="K37" s="84">
        <v>0</v>
      </c>
      <c r="L37" s="85">
        <v>0</v>
      </c>
    </row>
    <row r="38" spans="1:12" s="6" customFormat="1" ht="63.75">
      <c r="B38" s="171"/>
      <c r="C38" s="171"/>
      <c r="D38" s="182"/>
      <c r="E38" s="167"/>
      <c r="F38" s="80" t="s">
        <v>138</v>
      </c>
      <c r="G38" s="80" t="s">
        <v>19</v>
      </c>
      <c r="H38" s="83">
        <v>200</v>
      </c>
      <c r="I38" s="83">
        <v>1604</v>
      </c>
      <c r="J38" s="83">
        <v>200</v>
      </c>
      <c r="K38" s="86">
        <f>+I38/J38</f>
        <v>8.02</v>
      </c>
      <c r="L38" s="89">
        <v>1</v>
      </c>
    </row>
    <row r="39" spans="1:12" s="6" customFormat="1" ht="64.5" thickBot="1">
      <c r="B39" s="78" t="s">
        <v>83</v>
      </c>
      <c r="C39" s="78" t="s">
        <v>85</v>
      </c>
      <c r="D39" s="90">
        <v>0.95</v>
      </c>
      <c r="E39" s="168"/>
      <c r="F39" s="91" t="s">
        <v>139</v>
      </c>
      <c r="G39" s="91" t="s">
        <v>20</v>
      </c>
      <c r="H39" s="92">
        <v>1</v>
      </c>
      <c r="I39" s="92">
        <v>1</v>
      </c>
      <c r="J39" s="92">
        <v>1</v>
      </c>
      <c r="K39" s="93">
        <v>1</v>
      </c>
      <c r="L39" s="94">
        <v>1</v>
      </c>
    </row>
    <row r="40" spans="1:12" s="5" customFormat="1" ht="76.5">
      <c r="A40" s="6"/>
      <c r="B40" s="78" t="s">
        <v>79</v>
      </c>
      <c r="C40" s="78" t="s">
        <v>80</v>
      </c>
      <c r="D40" s="95" t="s">
        <v>81</v>
      </c>
      <c r="E40" s="166" t="s">
        <v>7</v>
      </c>
      <c r="F40" s="96" t="s">
        <v>140</v>
      </c>
      <c r="G40" s="97" t="s">
        <v>26</v>
      </c>
      <c r="H40" s="98">
        <v>7</v>
      </c>
      <c r="I40" s="98">
        <v>7</v>
      </c>
      <c r="J40" s="98">
        <v>7</v>
      </c>
      <c r="K40" s="99">
        <f>+I40/J40</f>
        <v>1</v>
      </c>
      <c r="L40" s="100">
        <v>1</v>
      </c>
    </row>
    <row r="41" spans="1:12" s="5" customFormat="1" ht="76.5">
      <c r="A41" s="6"/>
      <c r="B41" s="78" t="s">
        <v>99</v>
      </c>
      <c r="C41" s="78" t="s">
        <v>58</v>
      </c>
      <c r="D41" s="101">
        <v>0.8</v>
      </c>
      <c r="E41" s="167"/>
      <c r="F41" s="102" t="s">
        <v>141</v>
      </c>
      <c r="G41" s="103" t="s">
        <v>93</v>
      </c>
      <c r="H41" s="104">
        <v>1</v>
      </c>
      <c r="I41" s="104">
        <v>1</v>
      </c>
      <c r="J41" s="104">
        <v>1</v>
      </c>
      <c r="K41" s="104">
        <v>1</v>
      </c>
      <c r="L41" s="89">
        <v>1</v>
      </c>
    </row>
    <row r="42" spans="1:12" s="5" customFormat="1" ht="76.5">
      <c r="A42" s="6"/>
      <c r="B42" s="78" t="s">
        <v>75</v>
      </c>
      <c r="C42" s="78" t="s">
        <v>98</v>
      </c>
      <c r="D42" s="105">
        <v>1.49E-2</v>
      </c>
      <c r="E42" s="167"/>
      <c r="F42" s="80" t="s">
        <v>142</v>
      </c>
      <c r="G42" s="80" t="s">
        <v>23</v>
      </c>
      <c r="H42" s="103" t="s">
        <v>3</v>
      </c>
      <c r="I42" s="103">
        <v>1.7</v>
      </c>
      <c r="J42" s="103">
        <v>1.49</v>
      </c>
      <c r="K42" s="106">
        <f>+I42/J42</f>
        <v>1.1409395973154361</v>
      </c>
      <c r="L42" s="77">
        <v>1</v>
      </c>
    </row>
    <row r="43" spans="1:12" ht="51">
      <c r="A43" s="6"/>
      <c r="B43" s="169" t="s">
        <v>79</v>
      </c>
      <c r="C43" s="169" t="s">
        <v>82</v>
      </c>
      <c r="D43" s="172">
        <v>0.6</v>
      </c>
      <c r="E43" s="167"/>
      <c r="F43" s="80" t="s">
        <v>143</v>
      </c>
      <c r="G43" s="80" t="s">
        <v>42</v>
      </c>
      <c r="H43" s="107"/>
      <c r="I43" s="75">
        <v>0</v>
      </c>
      <c r="J43" s="75">
        <v>0</v>
      </c>
      <c r="K43" s="75">
        <v>0</v>
      </c>
      <c r="L43" s="108">
        <v>0</v>
      </c>
    </row>
    <row r="44" spans="1:12" s="5" customFormat="1" ht="51">
      <c r="A44" s="6"/>
      <c r="B44" s="170"/>
      <c r="C44" s="170"/>
      <c r="D44" s="173"/>
      <c r="E44" s="167"/>
      <c r="F44" s="102" t="s">
        <v>144</v>
      </c>
      <c r="G44" s="80" t="s">
        <v>22</v>
      </c>
      <c r="H44" s="104">
        <v>0.9</v>
      </c>
      <c r="I44" s="42">
        <v>95</v>
      </c>
      <c r="J44" s="42">
        <v>114</v>
      </c>
      <c r="K44" s="37">
        <f>+I44/J44</f>
        <v>0.83333333333333337</v>
      </c>
      <c r="L44" s="40">
        <f>+K44/H44</f>
        <v>0.92592592592592593</v>
      </c>
    </row>
    <row r="45" spans="1:12" ht="76.5">
      <c r="A45" s="6"/>
      <c r="B45" s="171"/>
      <c r="C45" s="171"/>
      <c r="D45" s="174"/>
      <c r="E45" s="167"/>
      <c r="F45" s="80" t="s">
        <v>145</v>
      </c>
      <c r="G45" s="80" t="s">
        <v>21</v>
      </c>
      <c r="H45" s="83"/>
      <c r="I45" s="84">
        <v>0</v>
      </c>
      <c r="J45" s="84">
        <v>0</v>
      </c>
      <c r="K45" s="84">
        <v>0</v>
      </c>
      <c r="L45" s="85">
        <v>0</v>
      </c>
    </row>
    <row r="46" spans="1:12" s="5" customFormat="1" ht="63.75">
      <c r="A46" s="6"/>
      <c r="B46" s="169" t="s">
        <v>75</v>
      </c>
      <c r="C46" s="169" t="s">
        <v>59</v>
      </c>
      <c r="D46" s="175">
        <v>0.1</v>
      </c>
      <c r="E46" s="167"/>
      <c r="F46" s="102" t="s">
        <v>146</v>
      </c>
      <c r="G46" s="80" t="s">
        <v>90</v>
      </c>
      <c r="H46" s="83"/>
      <c r="I46" s="84">
        <v>0</v>
      </c>
      <c r="J46" s="84">
        <v>0</v>
      </c>
      <c r="K46" s="84">
        <v>0</v>
      </c>
      <c r="L46" s="85">
        <v>0</v>
      </c>
    </row>
    <row r="47" spans="1:12" s="5" customFormat="1" ht="51">
      <c r="A47" s="6"/>
      <c r="B47" s="171"/>
      <c r="C47" s="171"/>
      <c r="D47" s="176"/>
      <c r="E47" s="167"/>
      <c r="F47" s="80" t="s">
        <v>147</v>
      </c>
      <c r="G47" s="80" t="s">
        <v>44</v>
      </c>
      <c r="H47" s="83"/>
      <c r="I47" s="84">
        <v>0</v>
      </c>
      <c r="J47" s="84">
        <v>0</v>
      </c>
      <c r="K47" s="84">
        <v>0</v>
      </c>
      <c r="L47" s="85">
        <v>0</v>
      </c>
    </row>
    <row r="48" spans="1:12" s="5" customFormat="1" ht="76.5">
      <c r="A48" s="6"/>
      <c r="B48" s="78" t="s">
        <v>74</v>
      </c>
      <c r="C48" s="78" t="s">
        <v>73</v>
      </c>
      <c r="D48" s="109">
        <v>0.95</v>
      </c>
      <c r="E48" s="167"/>
      <c r="F48" s="110" t="s">
        <v>148</v>
      </c>
      <c r="G48" s="110" t="s">
        <v>16</v>
      </c>
      <c r="H48" s="111"/>
      <c r="I48" s="112">
        <v>0</v>
      </c>
      <c r="J48" s="112">
        <v>0</v>
      </c>
      <c r="K48" s="112">
        <v>0</v>
      </c>
      <c r="L48" s="113">
        <v>0</v>
      </c>
    </row>
    <row r="49" spans="1:12" s="6" customFormat="1" ht="76.5">
      <c r="B49" s="169" t="s">
        <v>74</v>
      </c>
      <c r="C49" s="177" t="s">
        <v>76</v>
      </c>
      <c r="D49" s="172">
        <v>0.95</v>
      </c>
      <c r="E49" s="167"/>
      <c r="F49" s="80" t="s">
        <v>149</v>
      </c>
      <c r="G49" s="80" t="s">
        <v>43</v>
      </c>
      <c r="H49" s="104">
        <v>0.1</v>
      </c>
      <c r="I49" s="84">
        <v>23</v>
      </c>
      <c r="J49" s="84">
        <v>50</v>
      </c>
      <c r="K49" s="87">
        <f>((I49/J49)/10)</f>
        <v>4.5999999999999999E-2</v>
      </c>
      <c r="L49" s="114">
        <v>0.46</v>
      </c>
    </row>
    <row r="50" spans="1:12" ht="63.75">
      <c r="A50" s="6"/>
      <c r="B50" s="170"/>
      <c r="C50" s="178"/>
      <c r="D50" s="173"/>
      <c r="E50" s="167"/>
      <c r="F50" s="80" t="s">
        <v>150</v>
      </c>
      <c r="G50" s="80" t="s">
        <v>24</v>
      </c>
      <c r="H50" s="83"/>
      <c r="I50" s="112">
        <v>0</v>
      </c>
      <c r="J50" s="112">
        <v>0</v>
      </c>
      <c r="K50" s="112">
        <v>0</v>
      </c>
      <c r="L50" s="113">
        <v>0</v>
      </c>
    </row>
    <row r="51" spans="1:12" ht="51">
      <c r="A51" s="6"/>
      <c r="B51" s="170"/>
      <c r="C51" s="179"/>
      <c r="D51" s="174"/>
      <c r="E51" s="167"/>
      <c r="F51" s="80" t="s">
        <v>151</v>
      </c>
      <c r="G51" s="80" t="s">
        <v>45</v>
      </c>
      <c r="H51" s="103"/>
      <c r="I51" s="75">
        <v>0</v>
      </c>
      <c r="J51" s="75">
        <v>0</v>
      </c>
      <c r="K51" s="75">
        <v>0</v>
      </c>
      <c r="L51" s="108">
        <v>0</v>
      </c>
    </row>
    <row r="52" spans="1:12" ht="127.5">
      <c r="A52" s="6"/>
      <c r="B52" s="170"/>
      <c r="C52" s="78" t="s">
        <v>77</v>
      </c>
      <c r="D52" s="109">
        <v>0.95</v>
      </c>
      <c r="E52" s="167"/>
      <c r="F52" s="80" t="s">
        <v>152</v>
      </c>
      <c r="G52" s="80" t="s">
        <v>25</v>
      </c>
      <c r="H52" s="103"/>
      <c r="I52" s="75">
        <v>0</v>
      </c>
      <c r="J52" s="75">
        <v>0</v>
      </c>
      <c r="K52" s="75">
        <v>0</v>
      </c>
      <c r="L52" s="108">
        <v>0</v>
      </c>
    </row>
    <row r="53" spans="1:12" s="5" customFormat="1" ht="51">
      <c r="A53" s="6"/>
      <c r="B53" s="170"/>
      <c r="C53" s="169" t="s">
        <v>82</v>
      </c>
      <c r="D53" s="180">
        <v>0.6</v>
      </c>
      <c r="E53" s="167"/>
      <c r="F53" s="103" t="s">
        <v>153</v>
      </c>
      <c r="G53" s="80" t="s">
        <v>92</v>
      </c>
      <c r="H53" s="104">
        <v>1</v>
      </c>
      <c r="I53" s="84">
        <v>130</v>
      </c>
      <c r="J53" s="84">
        <v>130</v>
      </c>
      <c r="K53" s="104">
        <f>+I53/J53</f>
        <v>1</v>
      </c>
      <c r="L53" s="89">
        <v>1</v>
      </c>
    </row>
    <row r="54" spans="1:12" ht="63.75">
      <c r="A54" s="6"/>
      <c r="B54" s="170"/>
      <c r="C54" s="170"/>
      <c r="D54" s="181"/>
      <c r="E54" s="167"/>
      <c r="F54" s="103" t="s">
        <v>154</v>
      </c>
      <c r="G54" s="103" t="s">
        <v>95</v>
      </c>
      <c r="H54" s="104">
        <v>1</v>
      </c>
      <c r="I54" s="84">
        <v>50</v>
      </c>
      <c r="J54" s="84">
        <v>50</v>
      </c>
      <c r="K54" s="104">
        <f>+I54/J54</f>
        <v>1</v>
      </c>
      <c r="L54" s="89">
        <v>1</v>
      </c>
    </row>
    <row r="55" spans="1:12" s="5" customFormat="1" ht="38.25">
      <c r="A55" s="6"/>
      <c r="B55" s="170"/>
      <c r="C55" s="170"/>
      <c r="D55" s="181"/>
      <c r="E55" s="167"/>
      <c r="F55" s="102" t="s">
        <v>155</v>
      </c>
      <c r="G55" s="110" t="s">
        <v>46</v>
      </c>
      <c r="H55" s="111"/>
      <c r="I55" s="112">
        <v>0</v>
      </c>
      <c r="J55" s="112">
        <v>0</v>
      </c>
      <c r="K55" s="112">
        <v>0</v>
      </c>
      <c r="L55" s="113">
        <v>0</v>
      </c>
    </row>
    <row r="56" spans="1:12" s="6" customFormat="1" ht="63.75">
      <c r="B56" s="170"/>
      <c r="C56" s="170"/>
      <c r="D56" s="181"/>
      <c r="E56" s="167"/>
      <c r="F56" s="103" t="s">
        <v>156</v>
      </c>
      <c r="G56" s="103" t="s">
        <v>36</v>
      </c>
      <c r="H56" s="104">
        <v>1</v>
      </c>
      <c r="I56" s="84">
        <v>276</v>
      </c>
      <c r="J56" s="84">
        <v>276</v>
      </c>
      <c r="K56" s="104">
        <f>+I56/J56</f>
        <v>1</v>
      </c>
      <c r="L56" s="89">
        <v>1</v>
      </c>
    </row>
    <row r="57" spans="1:12" s="6" customFormat="1" ht="51">
      <c r="B57" s="170"/>
      <c r="C57" s="170"/>
      <c r="D57" s="181"/>
      <c r="E57" s="167"/>
      <c r="F57" s="80" t="s">
        <v>157</v>
      </c>
      <c r="G57" s="80" t="s">
        <v>33</v>
      </c>
      <c r="H57" s="83"/>
      <c r="I57" s="84">
        <v>0</v>
      </c>
      <c r="J57" s="84">
        <v>0</v>
      </c>
      <c r="K57" s="84">
        <v>0</v>
      </c>
      <c r="L57" s="85">
        <v>0</v>
      </c>
    </row>
    <row r="58" spans="1:12" s="6" customFormat="1" ht="39" thickBot="1">
      <c r="B58" s="171"/>
      <c r="C58" s="171"/>
      <c r="D58" s="182"/>
      <c r="E58" s="168"/>
      <c r="F58" s="91" t="s">
        <v>158</v>
      </c>
      <c r="G58" s="115" t="s">
        <v>35</v>
      </c>
      <c r="H58" s="116"/>
      <c r="I58" s="117">
        <v>0</v>
      </c>
      <c r="J58" s="117">
        <v>0</v>
      </c>
      <c r="K58" s="117">
        <v>0</v>
      </c>
      <c r="L58" s="118">
        <v>0</v>
      </c>
    </row>
    <row r="59" spans="1:12" ht="89.25">
      <c r="B59" s="188" t="s">
        <v>83</v>
      </c>
      <c r="C59" s="188" t="s">
        <v>84</v>
      </c>
      <c r="D59" s="187">
        <v>0.95</v>
      </c>
      <c r="E59" s="214" t="s">
        <v>189</v>
      </c>
      <c r="F59" s="119" t="s">
        <v>159</v>
      </c>
      <c r="G59" s="120" t="s">
        <v>27</v>
      </c>
      <c r="H59" s="121"/>
      <c r="I59" s="122">
        <v>0</v>
      </c>
      <c r="J59" s="122">
        <v>0</v>
      </c>
      <c r="K59" s="122">
        <v>0</v>
      </c>
      <c r="L59" s="123">
        <v>0</v>
      </c>
    </row>
    <row r="60" spans="1:12" ht="77.25" thickBot="1">
      <c r="B60" s="188"/>
      <c r="C60" s="188"/>
      <c r="D60" s="187"/>
      <c r="E60" s="215"/>
      <c r="F60" s="124" t="s">
        <v>160</v>
      </c>
      <c r="G60" s="125" t="s">
        <v>47</v>
      </c>
      <c r="H60" s="126">
        <v>1</v>
      </c>
      <c r="I60" s="126">
        <v>1</v>
      </c>
      <c r="J60" s="126">
        <v>1</v>
      </c>
      <c r="K60" s="127">
        <f>+I60/J60</f>
        <v>1</v>
      </c>
      <c r="L60" s="128">
        <v>1</v>
      </c>
    </row>
    <row r="61" spans="1:12" ht="64.5" thickBot="1">
      <c r="B61" s="188" t="s">
        <v>69</v>
      </c>
      <c r="C61" s="33" t="s">
        <v>70</v>
      </c>
      <c r="D61" s="129" t="s">
        <v>72</v>
      </c>
      <c r="E61" s="130" t="s">
        <v>190</v>
      </c>
      <c r="F61" s="131" t="s">
        <v>161</v>
      </c>
      <c r="G61" s="132" t="s">
        <v>29</v>
      </c>
      <c r="H61" s="133"/>
      <c r="I61" s="134">
        <v>0</v>
      </c>
      <c r="J61" s="134">
        <v>0</v>
      </c>
      <c r="K61" s="134">
        <v>0</v>
      </c>
      <c r="L61" s="135">
        <v>0</v>
      </c>
    </row>
    <row r="62" spans="1:12" ht="51">
      <c r="B62" s="188"/>
      <c r="C62" s="33" t="s">
        <v>70</v>
      </c>
      <c r="D62" s="129" t="s">
        <v>72</v>
      </c>
      <c r="E62" s="214" t="s">
        <v>191</v>
      </c>
      <c r="F62" s="119" t="s">
        <v>162</v>
      </c>
      <c r="G62" s="120" t="s">
        <v>30</v>
      </c>
      <c r="H62" s="121"/>
      <c r="I62" s="122">
        <v>0</v>
      </c>
      <c r="J62" s="122">
        <v>0</v>
      </c>
      <c r="K62" s="122">
        <v>0</v>
      </c>
      <c r="L62" s="123">
        <v>0</v>
      </c>
    </row>
    <row r="63" spans="1:12" ht="64.5" thickBot="1">
      <c r="B63" s="188"/>
      <c r="C63" s="33" t="s">
        <v>71</v>
      </c>
      <c r="D63" s="129" t="s">
        <v>72</v>
      </c>
      <c r="E63" s="215"/>
      <c r="F63" s="136" t="s">
        <v>163</v>
      </c>
      <c r="G63" s="68" t="s">
        <v>48</v>
      </c>
      <c r="H63" s="137"/>
      <c r="I63" s="138">
        <v>0</v>
      </c>
      <c r="J63" s="138">
        <v>0</v>
      </c>
      <c r="K63" s="138">
        <v>0</v>
      </c>
      <c r="L63" s="139">
        <v>0</v>
      </c>
    </row>
    <row r="64" spans="1:12" ht="76.5">
      <c r="B64" s="205" t="s">
        <v>66</v>
      </c>
      <c r="C64" s="169" t="s">
        <v>67</v>
      </c>
      <c r="D64" s="208" t="s">
        <v>101</v>
      </c>
      <c r="E64" s="157" t="s">
        <v>102</v>
      </c>
      <c r="F64" s="140" t="s">
        <v>164</v>
      </c>
      <c r="G64" s="140" t="s">
        <v>49</v>
      </c>
      <c r="H64" s="141">
        <v>34638388347.186401</v>
      </c>
      <c r="I64" s="141">
        <v>37641154117</v>
      </c>
      <c r="J64" s="141">
        <v>34638388347</v>
      </c>
      <c r="K64" s="142">
        <f t="shared" ref="K64:K69" si="2">+I64/J64</f>
        <v>1.0866889573475225</v>
      </c>
      <c r="L64" s="100">
        <v>1</v>
      </c>
    </row>
    <row r="65" spans="2:12" ht="76.5">
      <c r="B65" s="206"/>
      <c r="C65" s="170"/>
      <c r="D65" s="209"/>
      <c r="E65" s="158"/>
      <c r="F65" s="80" t="s">
        <v>165</v>
      </c>
      <c r="G65" s="80" t="s">
        <v>97</v>
      </c>
      <c r="H65" s="143">
        <v>44815002768.199997</v>
      </c>
      <c r="I65" s="143">
        <v>23500288967</v>
      </c>
      <c r="J65" s="143">
        <v>44815002768.199997</v>
      </c>
      <c r="K65" s="87">
        <f t="shared" si="2"/>
        <v>0.52438441404438396</v>
      </c>
      <c r="L65" s="144">
        <v>0.52439999999999998</v>
      </c>
    </row>
    <row r="66" spans="2:12" ht="76.5">
      <c r="B66" s="206"/>
      <c r="C66" s="171"/>
      <c r="D66" s="210"/>
      <c r="E66" s="158"/>
      <c r="F66" s="102" t="s">
        <v>166</v>
      </c>
      <c r="G66" s="80" t="s">
        <v>32</v>
      </c>
      <c r="H66" s="86">
        <v>0.1</v>
      </c>
      <c r="I66" s="84">
        <v>664629816</v>
      </c>
      <c r="J66" s="84">
        <v>3857692384.4699998</v>
      </c>
      <c r="K66" s="87">
        <f t="shared" si="2"/>
        <v>0.17228688805660489</v>
      </c>
      <c r="L66" s="88">
        <v>1</v>
      </c>
    </row>
    <row r="67" spans="2:12">
      <c r="B67" s="206"/>
      <c r="C67" s="169" t="s">
        <v>68</v>
      </c>
      <c r="D67" s="211">
        <v>0.9</v>
      </c>
      <c r="E67" s="158"/>
      <c r="F67" s="160" t="s">
        <v>167</v>
      </c>
      <c r="G67" s="160" t="s">
        <v>31</v>
      </c>
      <c r="H67" s="162">
        <v>1</v>
      </c>
      <c r="I67" s="42">
        <v>34396710488</v>
      </c>
      <c r="J67" s="42">
        <v>39818148371</v>
      </c>
      <c r="K67" s="145">
        <f t="shared" si="2"/>
        <v>0.86384505295207314</v>
      </c>
      <c r="L67" s="52">
        <v>0.86380000000000001</v>
      </c>
    </row>
    <row r="68" spans="2:12">
      <c r="B68" s="206"/>
      <c r="C68" s="170"/>
      <c r="D68" s="212"/>
      <c r="E68" s="158"/>
      <c r="F68" s="161"/>
      <c r="G68" s="161"/>
      <c r="H68" s="163"/>
      <c r="I68" s="84">
        <v>78673249521</v>
      </c>
      <c r="J68" s="84">
        <v>88594691425</v>
      </c>
      <c r="K68" s="86">
        <f t="shared" si="2"/>
        <v>0.8880131332428759</v>
      </c>
      <c r="L68" s="88">
        <v>0.89</v>
      </c>
    </row>
    <row r="69" spans="2:12">
      <c r="B69" s="206"/>
      <c r="C69" s="170"/>
      <c r="D69" s="212"/>
      <c r="E69" s="158"/>
      <c r="F69" s="160" t="s">
        <v>168</v>
      </c>
      <c r="G69" s="160" t="s">
        <v>108</v>
      </c>
      <c r="H69" s="164" t="s">
        <v>194</v>
      </c>
      <c r="I69" s="75">
        <v>8120209647</v>
      </c>
      <c r="J69" s="75">
        <v>19021070003</v>
      </c>
      <c r="K69" s="146">
        <f t="shared" si="2"/>
        <v>0.42690603870966681</v>
      </c>
      <c r="L69" s="147">
        <f>+K69/79%</f>
        <v>0.54038739077173015</v>
      </c>
    </row>
    <row r="70" spans="2:12">
      <c r="B70" s="206"/>
      <c r="C70" s="170"/>
      <c r="D70" s="212"/>
      <c r="E70" s="158"/>
      <c r="F70" s="161"/>
      <c r="G70" s="161"/>
      <c r="H70" s="165"/>
      <c r="I70" s="75" t="s">
        <v>182</v>
      </c>
      <c r="J70" s="75">
        <v>1</v>
      </c>
      <c r="K70" s="146" t="s">
        <v>183</v>
      </c>
      <c r="L70" s="147">
        <v>1</v>
      </c>
    </row>
    <row r="71" spans="2:12" ht="102">
      <c r="B71" s="206"/>
      <c r="C71" s="170"/>
      <c r="D71" s="212"/>
      <c r="E71" s="158"/>
      <c r="F71" s="102" t="s">
        <v>169</v>
      </c>
      <c r="G71" s="80" t="s">
        <v>105</v>
      </c>
      <c r="H71" s="146" t="s">
        <v>106</v>
      </c>
      <c r="I71" s="84" t="s">
        <v>118</v>
      </c>
      <c r="J71" s="84">
        <v>1</v>
      </c>
      <c r="K71" s="148" t="s">
        <v>118</v>
      </c>
      <c r="L71" s="149">
        <v>1</v>
      </c>
    </row>
    <row r="72" spans="2:12" ht="38.25">
      <c r="B72" s="206"/>
      <c r="C72" s="170"/>
      <c r="D72" s="212"/>
      <c r="E72" s="158"/>
      <c r="F72" s="80" t="s">
        <v>170</v>
      </c>
      <c r="G72" s="80" t="s">
        <v>109</v>
      </c>
      <c r="H72" s="150"/>
      <c r="I72" s="84">
        <v>0</v>
      </c>
      <c r="J72" s="84">
        <v>0</v>
      </c>
      <c r="K72" s="84">
        <v>0</v>
      </c>
      <c r="L72" s="85">
        <v>0</v>
      </c>
    </row>
    <row r="73" spans="2:12" ht="38.25">
      <c r="B73" s="206"/>
      <c r="C73" s="171"/>
      <c r="D73" s="213"/>
      <c r="E73" s="158"/>
      <c r="F73" s="80" t="s">
        <v>171</v>
      </c>
      <c r="G73" s="80" t="s">
        <v>34</v>
      </c>
      <c r="H73" s="151"/>
      <c r="I73" s="84">
        <v>0</v>
      </c>
      <c r="J73" s="84">
        <v>0</v>
      </c>
      <c r="K73" s="84">
        <v>0</v>
      </c>
      <c r="L73" s="85">
        <v>0</v>
      </c>
    </row>
    <row r="74" spans="2:12" ht="39" thickBot="1">
      <c r="B74" s="207"/>
      <c r="C74" s="78" t="s">
        <v>103</v>
      </c>
      <c r="D74" s="152">
        <v>0.87</v>
      </c>
      <c r="E74" s="159"/>
      <c r="F74" s="153" t="s">
        <v>172</v>
      </c>
      <c r="G74" s="153" t="s">
        <v>110</v>
      </c>
      <c r="H74" s="154"/>
      <c r="I74" s="155">
        <v>0</v>
      </c>
      <c r="J74" s="155">
        <v>0</v>
      </c>
      <c r="K74" s="155">
        <v>0</v>
      </c>
      <c r="L74" s="156">
        <v>0</v>
      </c>
    </row>
    <row r="77" spans="2:12" ht="18.75">
      <c r="C77" s="8"/>
    </row>
    <row r="78" spans="2:12" ht="18.75">
      <c r="C78" s="198" t="s">
        <v>192</v>
      </c>
      <c r="D78" s="198"/>
      <c r="E78" s="198"/>
    </row>
    <row r="79" spans="2:12" ht="18.75">
      <c r="C79" s="199" t="s">
        <v>193</v>
      </c>
      <c r="D79" s="199"/>
      <c r="E79" s="199"/>
    </row>
    <row r="83" spans="2:12" ht="18.75">
      <c r="B83" s="7"/>
      <c r="C83" s="8"/>
      <c r="D83" s="7"/>
      <c r="E83" s="16"/>
      <c r="F83" s="7"/>
      <c r="G83" s="7"/>
      <c r="H83" s="13"/>
      <c r="I83" s="7"/>
      <c r="J83" s="7"/>
      <c r="K83" s="7"/>
      <c r="L83" s="7"/>
    </row>
    <row r="84" spans="2:12" ht="18.75">
      <c r="C84" s="9"/>
      <c r="D84" s="6"/>
      <c r="G84" s="6"/>
    </row>
  </sheetData>
  <mergeCells count="63">
    <mergeCell ref="D59:D60"/>
    <mergeCell ref="E62:E63"/>
    <mergeCell ref="E59:E60"/>
    <mergeCell ref="I5:L5"/>
    <mergeCell ref="C78:E78"/>
    <mergeCell ref="C79:E79"/>
    <mergeCell ref="E1:L1"/>
    <mergeCell ref="E2:L2"/>
    <mergeCell ref="H10:H14"/>
    <mergeCell ref="G10:G14"/>
    <mergeCell ref="B4:D4"/>
    <mergeCell ref="E4:L4"/>
    <mergeCell ref="B64:B74"/>
    <mergeCell ref="C64:C66"/>
    <mergeCell ref="C67:C73"/>
    <mergeCell ref="D64:D66"/>
    <mergeCell ref="D67:D73"/>
    <mergeCell ref="B61:B63"/>
    <mergeCell ref="B59:B60"/>
    <mergeCell ref="C59:C60"/>
    <mergeCell ref="F10:F14"/>
    <mergeCell ref="D10:D14"/>
    <mergeCell ref="C10:C14"/>
    <mergeCell ref="B10:B14"/>
    <mergeCell ref="H25:H28"/>
    <mergeCell ref="G25:G28"/>
    <mergeCell ref="F25:F28"/>
    <mergeCell ref="E7:E30"/>
    <mergeCell ref="D15:D30"/>
    <mergeCell ref="C15:C30"/>
    <mergeCell ref="B15:B30"/>
    <mergeCell ref="H16:H17"/>
    <mergeCell ref="G16:G17"/>
    <mergeCell ref="F16:F17"/>
    <mergeCell ref="C31:C32"/>
    <mergeCell ref="B31:B32"/>
    <mergeCell ref="B35:B38"/>
    <mergeCell ref="C35:C38"/>
    <mergeCell ref="D35:D38"/>
    <mergeCell ref="E31:E39"/>
    <mergeCell ref="H31:H32"/>
    <mergeCell ref="G31:G32"/>
    <mergeCell ref="F31:F32"/>
    <mergeCell ref="D31:D32"/>
    <mergeCell ref="E40:E58"/>
    <mergeCell ref="B43:B45"/>
    <mergeCell ref="C43:C45"/>
    <mergeCell ref="D43:D45"/>
    <mergeCell ref="B46:B47"/>
    <mergeCell ref="C46:C47"/>
    <mergeCell ref="D46:D47"/>
    <mergeCell ref="B49:B58"/>
    <mergeCell ref="C49:C51"/>
    <mergeCell ref="C53:C58"/>
    <mergeCell ref="D49:D51"/>
    <mergeCell ref="D53:D58"/>
    <mergeCell ref="E64:E74"/>
    <mergeCell ref="F67:F68"/>
    <mergeCell ref="G67:G68"/>
    <mergeCell ref="H67:H68"/>
    <mergeCell ref="F69:F70"/>
    <mergeCell ref="G69:G70"/>
    <mergeCell ref="H69:H70"/>
  </mergeCells>
  <printOptions horizontalCentered="1"/>
  <pageMargins left="0.11811023622047245" right="0.11811023622047245" top="0.74803149606299213" bottom="0.74803149606299213" header="0.31496062992125984" footer="0.31496062992125984"/>
  <pageSetup scale="53" orientation="landscape" r:id="rId1"/>
  <headerFooter>
    <oddFooter>&amp;LAcuerdo N° 003 - 2019 de enero 30 de 2019</oddFooter>
  </headerFooter>
  <rowBreaks count="5" manualBreakCount="5">
    <brk id="19" max="11" man="1"/>
    <brk id="30" max="11" man="1"/>
    <brk id="45" max="11" man="1"/>
    <brk id="58" max="11" man="1"/>
    <brk id="79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DEFINITIVO</vt:lpstr>
      <vt:lpstr>DEFINITIVO!Área_de_impresión</vt:lpstr>
      <vt:lpstr>DEFINITIVO!Títulos_a_imprimir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022-desint-309 Subred Integrada de Salud Norte E.S.E</dc:creator>
  <cp:lastModifiedBy>022-desint-304</cp:lastModifiedBy>
  <cp:lastPrinted>2019-05-09T19:06:44Z</cp:lastPrinted>
  <dcterms:created xsi:type="dcterms:W3CDTF">2019-01-02T19:15:13Z</dcterms:created>
  <dcterms:modified xsi:type="dcterms:W3CDTF">2019-07-31T21:07:10Z</dcterms:modified>
</cp:coreProperties>
</file>