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ANA C. MORENO\6 VARIOS\2021\MARZO\Cargue transparencia\"/>
    </mc:Choice>
  </mc:AlternateContent>
  <xr:revisionPtr revIDLastSave="0" documentId="13_ncr:1_{0428BAA2-E54A-4397-98DE-2509F5925C47}" xr6:coauthVersionLast="36" xr6:coauthVersionMax="36" xr10:uidLastSave="{00000000-0000-0000-0000-000000000000}"/>
  <bookViews>
    <workbookView xWindow="0" yWindow="0" windowWidth="28800" windowHeight="12225" xr2:uid="{4FEBFC3B-5336-46BE-847E-114A802A315B}"/>
  </bookViews>
  <sheets>
    <sheet name="POA 2020" sheetId="1" r:id="rId1"/>
  </sheets>
  <externalReferences>
    <externalReference r:id="rId2"/>
    <externalReference r:id="rId3"/>
  </externalReferences>
  <definedNames>
    <definedName name="_xlnm._FilterDatabase" localSheetId="0" hidden="1">'POA 2020'!$A$8:$WVM$8</definedName>
    <definedName name="aaa">#REF!</definedName>
    <definedName name="_xlnm.Print_Area" localSheetId="0">'POA 2020'!$A$1:$S$150</definedName>
    <definedName name="CAPS">#REF!</definedName>
    <definedName name="cc">#REF!</definedName>
    <definedName name="Excel_BuiltIn_Database">[1]Poblacloca!$A$3:$K$26</definedName>
    <definedName name="FLECAS">#REF!</definedName>
    <definedName name="FLECOS">#REF!</definedName>
    <definedName name="LAARES">#REF!</definedName>
    <definedName name="NANCY">#REF!</definedName>
    <definedName name="NUEVA_IMP">#REF!</definedName>
    <definedName name="OBJETIVOSE">'[2]REC. ADICIONALES'!$EN$1000:$EN$1004</definedName>
    <definedName name="RECURSOS">'[2]REC. ADICIONALES'!$EM$1000:$EM$1006</definedName>
    <definedName name="rr">#REF!</definedName>
    <definedName name="RUBEN">#REF!</definedName>
    <definedName name="_xlnm.Print_Titles" localSheetId="0">'POA 2020'!$1:$8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1" i="1"/>
  <c r="P11" i="1"/>
  <c r="O13" i="1"/>
  <c r="P13" i="1" s="1"/>
  <c r="O15" i="1"/>
  <c r="P15" i="1" s="1"/>
  <c r="O17" i="1"/>
  <c r="O19" i="1"/>
  <c r="P19" i="1" s="1"/>
  <c r="O21" i="1"/>
  <c r="P21" i="1" s="1"/>
  <c r="O23" i="1"/>
  <c r="O25" i="1"/>
  <c r="P25" i="1" s="1"/>
  <c r="O26" i="1"/>
  <c r="P26" i="1"/>
  <c r="O33" i="1"/>
  <c r="P33" i="1" s="1"/>
  <c r="O37" i="1"/>
  <c r="P37" i="1" s="1"/>
  <c r="O43" i="1"/>
  <c r="P43" i="1" s="1"/>
  <c r="O46" i="1"/>
  <c r="P53" i="1"/>
  <c r="O55" i="1"/>
  <c r="O58" i="1"/>
  <c r="O66" i="1"/>
  <c r="O67" i="1"/>
  <c r="O68" i="1"/>
  <c r="O73" i="1"/>
  <c r="O77" i="1"/>
  <c r="O80" i="1"/>
  <c r="O81" i="1"/>
  <c r="O85" i="1"/>
  <c r="O88" i="1"/>
  <c r="O91" i="1"/>
  <c r="O92" i="1"/>
  <c r="O93" i="1"/>
  <c r="O97" i="1"/>
  <c r="O99" i="1"/>
  <c r="P99" i="1" s="1"/>
  <c r="O101" i="1"/>
  <c r="O105" i="1"/>
  <c r="O107" i="1"/>
  <c r="P107" i="1" s="1"/>
  <c r="O110" i="1"/>
  <c r="O111" i="1"/>
  <c r="O112" i="1"/>
  <c r="O115" i="1"/>
  <c r="O117" i="1"/>
  <c r="P117" i="1" s="1"/>
  <c r="O119" i="1"/>
  <c r="O122" i="1"/>
  <c r="O124" i="1"/>
  <c r="O126" i="1"/>
  <c r="O128" i="1"/>
  <c r="O130" i="1"/>
  <c r="O137" i="1"/>
  <c r="O139" i="1"/>
  <c r="O141" i="1"/>
  <c r="O146" i="1"/>
  <c r="P146" i="1" s="1"/>
</calcChain>
</file>

<file path=xl/sharedStrings.xml><?xml version="1.0" encoding="utf-8"?>
<sst xmlns="http://schemas.openxmlformats.org/spreadsheetml/2006/main" count="663" uniqueCount="570">
  <si>
    <t>Presidente Junta Directiva</t>
  </si>
  <si>
    <t>Gerente</t>
  </si>
  <si>
    <t>ALICIA TATIANA SAENZ MONTAÑO</t>
  </si>
  <si>
    <t xml:space="preserve">Reconstrucción de facturas para el proceso de armado y radicación de cuentas.
</t>
  </si>
  <si>
    <t xml:space="preserve">Garantizar la radicación al 95% de lo facturado del mes inmediatamente anterior.
</t>
  </si>
  <si>
    <t>Facturación</t>
  </si>
  <si>
    <t>Radicación</t>
  </si>
  <si>
    <t xml:space="preserve">Dirección Financiera </t>
  </si>
  <si>
    <t xml:space="preserve">Realizar conciliación con cartera validando las facturas que presentan estado pendiente por radicar .
</t>
  </si>
  <si>
    <t xml:space="preserve">Valor facturado del periodo </t>
  </si>
  <si>
    <t>Valor radicado del periodo</t>
  </si>
  <si>
    <t>Porcentaje de radicación</t>
  </si>
  <si>
    <t>56, Radicar el  95% de la facturación en los tiempos establecidos.</t>
  </si>
  <si>
    <t>Fortalecer la gestión de facturación</t>
  </si>
  <si>
    <t xml:space="preserve"> Elaboración de los expedientes que cumplen con los criterios de saneamiento (concepto jurídico de cada expediente), adicionando las actuaciones de cobro a que haya lugar.</t>
  </si>
  <si>
    <t>Incrementar la frecuencia de circularización de cartera y los procesos de cobro persuasivo y coactivo a las diferentes entidades garantizando compromiso de pago.</t>
  </si>
  <si>
    <t>Generar estrategias de cartera con metas establecias.</t>
  </si>
  <si>
    <t>(148.646.738.221 * 360 días) / 374.583.516.212) = 143 días</t>
  </si>
  <si>
    <t xml:space="preserve">≤ a 175 días </t>
  </si>
  <si>
    <t>ventas causadas</t>
  </si>
  <si>
    <t>Cartera liquida * 360 días</t>
  </si>
  <si>
    <t>Rotación de cartera</t>
  </si>
  <si>
    <t>menor o igual a 175 días</t>
  </si>
  <si>
    <t>175 días</t>
  </si>
  <si>
    <t xml:space="preserve">55, Alcanzar in indicador de rotación de cartera menor o igual a 175 días. </t>
  </si>
  <si>
    <t>Mejorar la rotación de cartera</t>
  </si>
  <si>
    <t xml:space="preserve">Incrementar la frecuencia de circularización de cartera y los procesos de cobro persuasivo y coactivo a las diferentes entidades garantizando compromiso de pago garantizar la respuesta de glosas en los terminos establecidos 
</t>
  </si>
  <si>
    <t>Incrementar por recaudo en el  trimestre</t>
  </si>
  <si>
    <t>Incremento del recaudo a jun</t>
  </si>
  <si>
    <t xml:space="preserve">Definir y socializar metas de recaudo.
</t>
  </si>
  <si>
    <t xml:space="preserve">
Valor de cuentas por cobrara vigencia actual  programadas para recaudo.</t>
  </si>
  <si>
    <t xml:space="preserve">
Valor de cuentas por cobrara vigencia actual recaudadas</t>
  </si>
  <si>
    <t>Cumplimento de recaudo de cuenta por cobrar  vigencia</t>
  </si>
  <si>
    <t>54, Incrementar el recaudo de la vigencia de venta de servicios en un 6% con relación a la vigencia anterior.</t>
  </si>
  <si>
    <t xml:space="preserve">Incrementar la frecuencia de circularización de cartera y los procesos de cobro persuasivo y coactivo a las diferentes entidades garantizando compromiso de pago.
</t>
  </si>
  <si>
    <t>Meta recaudo vigencia 2020</t>
  </si>
  <si>
    <t xml:space="preserve">Recaudo acumulado a jun </t>
  </si>
  <si>
    <t xml:space="preserve">valor de cuentas por cobrar vigencias anteriores programadas para recaudo.
</t>
  </si>
  <si>
    <t xml:space="preserve">valor de cuentas por cobrar vigencias anteriores recaudadas
</t>
  </si>
  <si>
    <t xml:space="preserve">Cumplimento de recaudo de cuenta por cobrar vigencias anteriores </t>
  </si>
  <si>
    <t>53, Alcanzar como mínimo un 50% del recaudo de cuentas por cobrar constituidas a 31 de dic de 2019, dando continuidad al despliegue de las estrategias de cartera.</t>
  </si>
  <si>
    <t xml:space="preserve">Seguimiento y socialización de resultados de la ejecución del plan de ajuste al gasto 2020.
</t>
  </si>
  <si>
    <t xml:space="preserve">(76,77% - 100,95%) / 76,77%=
-0,31%
</t>
  </si>
  <si>
    <t xml:space="preserve">% facturación y subvenciones
100,95%
</t>
  </si>
  <si>
    <t xml:space="preserve">% costos ventas
76.77%
</t>
  </si>
  <si>
    <t xml:space="preserve">Formulación de plan de ajuste al gasto 2020.
</t>
  </si>
  <si>
    <t>No. de actividades programadas para el periodo</t>
  </si>
  <si>
    <t xml:space="preserve">No. de actividades ejecutadas en el periodo </t>
  </si>
  <si>
    <t>Cumplimiento del plan de ajuste al gasto</t>
  </si>
  <si>
    <t xml:space="preserve">52, Definir e implementar e un 90% el plan de ajuste al gasto para la vigencia centrado en estrategias de recaudo, mayor facturación, producción eficiente y disminución del gasto, mejorando el margen operacional de la Subred </t>
  </si>
  <si>
    <t>Operacionalizar el Modelo de Atención en Salud Modelo AIS</t>
  </si>
  <si>
    <t xml:space="preserve">Socialización de comportamiento de facturación de servicios de salud y generación de acciones de mejora ante las desviaciones encontradas.
</t>
  </si>
  <si>
    <t xml:space="preserve">Seguimiento mensual a facturación de lo servicios de salud.
</t>
  </si>
  <si>
    <t>Mercadeo</t>
  </si>
  <si>
    <t xml:space="preserve">Formulación de plan de ventas 2020.
</t>
  </si>
  <si>
    <t>(facturación 2020 1er sem $2.333.056.781,56 - facturación 2019 1er sem $3.340.575.996,42) = -1,007,519,214,86</t>
  </si>
  <si>
    <t>Total de la facturación en el periodo en la vigencia 2019</t>
  </si>
  <si>
    <t>Total de la facturación en el periodo *100</t>
  </si>
  <si>
    <t>Incremento de la facturación</t>
  </si>
  <si>
    <t xml:space="preserve">10%
</t>
  </si>
  <si>
    <t>51, Incrementar la facturación en un 6% acorde con la línea base de 2019.</t>
  </si>
  <si>
    <t xml:space="preserve">Implementación de medidas de contención del gasto e incremento del ingreso.
</t>
  </si>
  <si>
    <t xml:space="preserve">Seguimiento mensual a la ejecución presupuestal 
</t>
  </si>
  <si>
    <t>valor de la ejecución de gastos comprometidos en la vigencia objeto de evaluación (incluyendo el valor comprometido de CxP de vigencias anteriores).</t>
  </si>
  <si>
    <t>Valor de la ejecución de ingresos totales recaudados en la vigencia objeto de evaluación (incluye valor recaudado de   cxc de vigencias anteriores)</t>
  </si>
  <si>
    <t>Equilibrio Presupuestal</t>
  </si>
  <si>
    <t>50, Alcanzar un resultado de equilibrio presupuestal con reconocimiento de recaudo mayor o igual a 90%</t>
  </si>
  <si>
    <t xml:space="preserve">Lograr equilibrio operacional de la ESE de manera sostenible. </t>
  </si>
  <si>
    <t>Asegurar el control de la ejecución presupuestal</t>
  </si>
  <si>
    <t>Lograr la sostenibilidad financiera de la RISS</t>
  </si>
  <si>
    <t xml:space="preserve">FINANCIERA </t>
  </si>
  <si>
    <t xml:space="preserve">Ejecución y socialización de resultados de Plan Anual de Auditorías.
</t>
  </si>
  <si>
    <t xml:space="preserve">Control Interno </t>
  </si>
  <si>
    <t xml:space="preserve">Formulación de Plan Anual de Auditorías
</t>
  </si>
  <si>
    <t>No. de acciones programadas en el periodo</t>
  </si>
  <si>
    <t>Existencia de plan aprobado 
No. de acciones ejecutadas en el periodo</t>
  </si>
  <si>
    <t xml:space="preserve">Plan de Auditoria aprobado
Cumplimiento de plan de auditorias </t>
  </si>
  <si>
    <t>1 Plan formulado
Cumplimiento el 90% en ejecución del Plan</t>
  </si>
  <si>
    <t>49, Formular y ejecutar al 90% el Plan Anual de Auditorías aprobado por el Comité Coordinador de Control Interno.</t>
  </si>
  <si>
    <t>Alcanzar estándares superiores de calidad en salud</t>
  </si>
  <si>
    <t xml:space="preserve">Publicación de números de medio de comunicación digital formal con temas de interés científico, académico  e institucional con la participación de colaboradores.
</t>
  </si>
  <si>
    <t>Comunicaciones</t>
  </si>
  <si>
    <t xml:space="preserve">Diseño de  un medio digital formal de comunicación.
</t>
  </si>
  <si>
    <t xml:space="preserve">No. de publicaciones programadas para el periodo </t>
  </si>
  <si>
    <t xml:space="preserve">Diseño aprobado 
No. de publicaciones realizadas en el periodo </t>
  </si>
  <si>
    <t xml:space="preserve">Diseño aprobado de medio digital formal de comunicación  
Cumplimiento en publicaciones </t>
  </si>
  <si>
    <t xml:space="preserve"> Diseño de medio digital formal de comunicación  
3 publicaciones </t>
  </si>
  <si>
    <t>N.A.</t>
  </si>
  <si>
    <t>48, Diseñar y publicar tres números de un medio digital formal de comunicación que permita socializar y reconocer los temas de interés científico, académico  e institucional con la participación de colaboradores.</t>
  </si>
  <si>
    <t xml:space="preserve">Generación e implementación de plan de intervenciones sobre las oportunidades de mejora identificadas. 
</t>
  </si>
  <si>
    <t xml:space="preserve">Diseño e implementación de evaluación de efectividad de los medios de comunicación internos y externos
</t>
  </si>
  <si>
    <t>No. De actividades programadas en el período dentro del plan de intervención</t>
  </si>
  <si>
    <t xml:space="preserve">Existencia de evaluación 
No. de acciones ejecutadas en el periodo dentro del plan de intervención </t>
  </si>
  <si>
    <t xml:space="preserve">Existencia de evaluación
Cumplimiento plan de intervención </t>
  </si>
  <si>
    <t xml:space="preserve">1 evaluación de efectividad
Cumplimiento 90% en plan de intervención </t>
  </si>
  <si>
    <t xml:space="preserve">47, Realizar evaluación de efectividad de espacios y medios de comunicación interna y externa utilizados por la Subred Norte, ejecutando un plan de intervención sobre las oportunidades de mejora con un cumplimiento del 90% </t>
  </si>
  <si>
    <t>Avanzar en un 25% la transferencia de las mejores prácticas del Modelo AIS</t>
  </si>
  <si>
    <t>Posicionar la RISS como referente nacional en Salud</t>
  </si>
  <si>
    <t xml:space="preserve">Adelantar la sustanciación y audiencias de los  procesos acorde al cumplimiento de la Ley 734 de 2002 y emitir las providencias correspondientes 
</t>
  </si>
  <si>
    <t>Control Interno Disciplinario</t>
  </si>
  <si>
    <t xml:space="preserve">Realizar  diagnóstico de conductas reiterativas llevadas a estudio al comité de Convivencia para generar acciones de prevención de las mismas.
</t>
  </si>
  <si>
    <t xml:space="preserve">No. de procesos disciplinarios </t>
  </si>
  <si>
    <t xml:space="preserve">No. de procesos adelantados en términos </t>
  </si>
  <si>
    <t xml:space="preserve">Porcentaje  de proceso en términos </t>
  </si>
  <si>
    <t>111 expedientes
(75 indagación prelim, 22 investigación disciplin y 1 etapa de juicio)
13 quejas en evaluación</t>
  </si>
  <si>
    <t>46, Adelantar el 80% de los procesos disciplinarios acorde con los  tiempos establecidos en el Código Único Disciplinario.</t>
  </si>
  <si>
    <t>Adoptar e implementar el modelo de atención integral en salud con enfoque en acreditación y hospital universitario.</t>
  </si>
  <si>
    <t xml:space="preserve">PROCESOS INTERNOS </t>
  </si>
  <si>
    <t xml:space="preserve">Implementación de estrategias para renovar la base social de las organizaciones de participación social.
</t>
  </si>
  <si>
    <t xml:space="preserve">Participación Comunitaria y Atención al Ciudadano </t>
  </si>
  <si>
    <t xml:space="preserve">Diseño de estrategias para renovar la base social de las organizaciones de participación social.
</t>
  </si>
  <si>
    <t xml:space="preserve">No. de estrategias programadas </t>
  </si>
  <si>
    <t>No. de estrategias desarrolladas e implementadas</t>
  </si>
  <si>
    <t xml:space="preserve">Estrategias implementadas 
</t>
  </si>
  <si>
    <t>45, Formular e implementar dos estrategias para renovar la base social (Integrantes) de las organizaciones de participación social en salud (JAC, Asociaciones de usuarios, COPACOS)  de la Subred Norte.</t>
  </si>
  <si>
    <t>PROCESOS INTERNOS</t>
  </si>
  <si>
    <t>Implementar un programa de resarcimiento al usuario por las quejas y reclamos presentados.</t>
  </si>
  <si>
    <t>Diseñar e implementar un programa de reeducación en servicio al trato humanizado con fases de acuerdo a la número de quejas por funcionario.</t>
  </si>
  <si>
    <t>Generar planes de mejora acordes con los resultados del informe de PQR.</t>
  </si>
  <si>
    <t>(138 No. de peticiones generadas por trato deshumanizado (2do trim 2019))* 100 = 1.45%</t>
  </si>
  <si>
    <t>(138 No. de peticiones generadas por trato deshumanizado (2do trim 2019)- 136 No. de peticiones generadas por trato deshumanizado (2do trim 2020) = 2</t>
  </si>
  <si>
    <t>No. de quejas del periodo anterior</t>
  </si>
  <si>
    <t>(No.quejas del periodo evaluado - No. de quejas del periodo anterior)</t>
  </si>
  <si>
    <t xml:space="preserve">Porcentaje de disminución de quejas </t>
  </si>
  <si>
    <t xml:space="preserve">
5,11%</t>
  </si>
  <si>
    <t>44, Disminuir el número de peticiones generadas por trato deshumanizado (quejas) en un 5% con relación a la vigencia anterior</t>
  </si>
  <si>
    <t xml:space="preserve">Generación de planes de mejora frente a los motivos de insatisfacción identificados.
</t>
  </si>
  <si>
    <t xml:space="preserve">Participación Comunitaria y Atención al Ciudadano 
</t>
  </si>
  <si>
    <t xml:space="preserve">Generación y socialización de informes de satisfacción al usuario. 
</t>
  </si>
  <si>
    <t xml:space="preserve">No. de usuarios encuestados </t>
  </si>
  <si>
    <t xml:space="preserve">Sumatoria de usuarios satisfechos con la prestación del servicio </t>
  </si>
  <si>
    <t>Satisfacción del usuario</t>
  </si>
  <si>
    <t>43, Alcanzar una percepción de la satisfacción del usuario mayor o igual al 96%.</t>
  </si>
  <si>
    <t>Garantizar la calidad del servicio dando cumplimiento a los atributos del Sistema Obligatorio de Garantía de Calidad</t>
  </si>
  <si>
    <t>Incrementar los niveles de satisfacción de los usuarios</t>
  </si>
  <si>
    <t xml:space="preserve">CLIENTE </t>
  </si>
  <si>
    <t xml:space="preserve">Implementación del programa de capacitación dirigido a veedores de la Subred.
</t>
  </si>
  <si>
    <t xml:space="preserve">Diseñar programa de capacitación dirigido a veedores de la Subred. 
</t>
  </si>
  <si>
    <t xml:space="preserve">No. de veedores programados para capacitación en el periodo </t>
  </si>
  <si>
    <t xml:space="preserve">Existencia de plan de capacitación
No. de veedores capacitados en el periodo
</t>
  </si>
  <si>
    <t xml:space="preserve">Existencia de plan capacitación 
Cumplimiento de veedores capacitados </t>
  </si>
  <si>
    <t xml:space="preserve">Plan de capacitación
100% veedores </t>
  </si>
  <si>
    <t xml:space="preserve">42, Generar un plan de fortalecimiento de competencias dirigido al 100% de los veedores de los proyectos que ejecuta la Subred Norte. </t>
  </si>
  <si>
    <t>Impactar positivamente la satisfacción del cliente interno, externo y sus familias a través de un modelo de atención integral.</t>
  </si>
  <si>
    <t xml:space="preserve">Presentación e informe trimestral de análisis de resultados de ejecución del programa y barrido de competencias con acciones de mejora frente a las desviaciones encontradas. 
</t>
  </si>
  <si>
    <t xml:space="preserve">Generación de instrumentos de evaluación - barrido de competencias. 
</t>
  </si>
  <si>
    <t xml:space="preserve">Dirección Talento Humano </t>
  </si>
  <si>
    <t xml:space="preserve">Presentación y aprobación de programa de capacitación 
</t>
  </si>
  <si>
    <t xml:space="preserve">
90%</t>
  </si>
  <si>
    <t>No de total de colaboradores evaluados</t>
  </si>
  <si>
    <t xml:space="preserve">
No. de colaboradores con competencias superiores al 90%</t>
  </si>
  <si>
    <t xml:space="preserve">
Evaluación de competencias 
</t>
  </si>
  <si>
    <t xml:space="preserve">
90% de evaluación de competencias</t>
  </si>
  <si>
    <t>Capacitación 165 colaboradores de equipos de salud con evaluación superior al 80%</t>
  </si>
  <si>
    <t>41, Formular e implementar estrategias para el fortalecimiento de competencias en modelo de atención en salud, rutas integrales de atención en salud y servicio al ciudadano, dirigidas a colaboradores de la Subred priorizados, alcanzando una evaluación de conocimientos del 90%.</t>
  </si>
  <si>
    <t xml:space="preserve">Desarrollar y fomentar en el talento humano las competencias que faciliten la implementación del modelo de atención integral. </t>
  </si>
  <si>
    <t>Establecer programa de desarrollo de competencias para la integralidad de la Red</t>
  </si>
  <si>
    <t>Fortalecer competencias del Talento Humano</t>
  </si>
  <si>
    <t>APRENDIZAJE Y CONOCIMIENTO</t>
  </si>
  <si>
    <t xml:space="preserve">Implementación de estrategias de fortalecimiento de acreditación.
</t>
  </si>
  <si>
    <t>Calidad</t>
  </si>
  <si>
    <t xml:space="preserve">Diseño de estrategias de fortalecimiento de  ejes de acreditación
</t>
  </si>
  <si>
    <t>2
90%</t>
  </si>
  <si>
    <t xml:space="preserve">No. de estrategias para desarrollar en el periodo
No. de acciones programadas para el periodo </t>
  </si>
  <si>
    <t xml:space="preserve">
No. de estrategia desarrolladas en el periodo</t>
  </si>
  <si>
    <t xml:space="preserve">Estrategias desarrolladas 
Cumplimiento plan de trabajo 
</t>
  </si>
  <si>
    <t>3
90%</t>
  </si>
  <si>
    <t>2 estrategias (humanización, seguridad del paciente)
91%</t>
  </si>
  <si>
    <t>40, Desarrollar 3 estrategias de fortalecimiento de ejes de acreditación, con un cumplimiento del 90% del plan de  trabajo formulado.</t>
  </si>
  <si>
    <t xml:space="preserve">Generación de informe y medidas de control frente a riesgos materializados.
</t>
  </si>
  <si>
    <t xml:space="preserve">Seguimiento y socialización de resultados de cumplimiento de controles.
</t>
  </si>
  <si>
    <t xml:space="preserve">Desarrollo Institucional </t>
  </si>
  <si>
    <t xml:space="preserve">Actualización de mapa de riesgos por proceso.
</t>
  </si>
  <si>
    <t xml:space="preserve">No. de procesos institucionales programados para actualización en el periodo </t>
  </si>
  <si>
    <t xml:space="preserve">No. de procesos con riesgos actualizado en el periodo </t>
  </si>
  <si>
    <t>No. Procesos con mapa de riesgos actualizado.</t>
  </si>
  <si>
    <t>Mapa de riesgos institucional versión 2017</t>
  </si>
  <si>
    <t>39, Actualizar el mapa de riesgos institucional que incluya riesgos de gestión, corrupción y seguridad digital.</t>
  </si>
  <si>
    <t>Avanzar con el proceso de acreditación de las Subredes</t>
  </si>
  <si>
    <t xml:space="preserve">Implementación programa de socialización, sensibilización y conocimiento de las principales causas, costos y factores de prevención de los procesos judiciales.
</t>
  </si>
  <si>
    <t xml:space="preserve">Jurídica </t>
  </si>
  <si>
    <t xml:space="preserve">Diseñar programa de socialización, sensibilización y conocimiento de las principales causas, costos y factores de prevención de los procesos judiciales.
</t>
  </si>
  <si>
    <t xml:space="preserve">No. Total de actividades programadas en el programa de procesos judiciales para el periodo </t>
  </si>
  <si>
    <t>Programa documentado y socializado 
No. de actividades ejecutadas en el periodo</t>
  </si>
  <si>
    <t>Existecia de programa 
Cumplimiento del programa de socialización y capacitación de procesos judiciales</t>
  </si>
  <si>
    <t>1 programa
300</t>
  </si>
  <si>
    <t xml:space="preserve">N.A. </t>
  </si>
  <si>
    <t>38, Documentar e implementar un programa de socialización, sensibilización y conocimiento de las principales causas, costos y factores de prevención de los procesos judiciales dirigido a 300 funcionarios y colaboradores priorizados.</t>
  </si>
  <si>
    <t xml:space="preserve">Implementación de plan de trabajo para la certificación institucional en buenas prácticas clínicas.
</t>
  </si>
  <si>
    <t xml:space="preserve">Gestión del Conocimiento </t>
  </si>
  <si>
    <t xml:space="preserve">Formulación de plan de trabajo para la certificación institucional en buenas prácticas clínicas.
</t>
  </si>
  <si>
    <t xml:space="preserve">No. de acciones programadas para el periodo </t>
  </si>
  <si>
    <t>No. de acciones realizadas en el periodo</t>
  </si>
  <si>
    <t xml:space="preserve">Cumplimiento de plan de trabajo </t>
  </si>
  <si>
    <t>37, Ejecutar el 100% de las acciones formuladas en plan de trabajo para la certificación institucional en buenas prácticas clínicas.</t>
  </si>
  <si>
    <t xml:space="preserve">Implementación y seguimiento de proyectos de innovación 
</t>
  </si>
  <si>
    <t xml:space="preserve">Formulación de proyectos de innovación.
</t>
  </si>
  <si>
    <t>No. de proyectos programados para formulación y ejecución.</t>
  </si>
  <si>
    <t xml:space="preserve">No. de proyectos formulados y ejecutados </t>
  </si>
  <si>
    <t xml:space="preserve">Cumplimiento de formulación y ejecución de proyectos </t>
  </si>
  <si>
    <t>36, Formular  y ejecutar dos proyectos de innovación que permitan avanzar en la generación y captura de ideas, impactando la cultura de innovación en la entidad.</t>
  </si>
  <si>
    <t>Diseñar e implementar un sistema de gestión del conocimiento e innovación</t>
  </si>
  <si>
    <t>Desarrollar la ciencia, tecnología e investigación en salud para Bogotá</t>
  </si>
  <si>
    <t>Generar y difundir conocimiento para la salud</t>
  </si>
  <si>
    <t xml:space="preserve">Implementar  programa de capacitación para supervisión de contratos.
</t>
  </si>
  <si>
    <t xml:space="preserve">Dirección de Contratación </t>
  </si>
  <si>
    <t xml:space="preserve">Diseñar programa y herramientas evaluativas de capacitación para supervisión de contratos.
</t>
  </si>
  <si>
    <t>5 supervisores programados designados</t>
  </si>
  <si>
    <t>4 supervisores competencias aprobadas</t>
  </si>
  <si>
    <t>No. de supervisores evaluados.</t>
  </si>
  <si>
    <t xml:space="preserve">No. de supervisores con competencias en nivel de 90% o superior </t>
  </si>
  <si>
    <t>Cumplimiento de nivel de competencias</t>
  </si>
  <si>
    <t>35, Conformar y fortalecer las competencias de un equipo para la supervisión de contratos, alcanzando un nivel de competencias superior al 90%.</t>
  </si>
  <si>
    <t xml:space="preserve">Implementar herramienta tecnológica in house para proceso de contratación de OPS a través de SECOP II acorde con las necesidades institucionales.
</t>
  </si>
  <si>
    <t xml:space="preserve">Diseñar herramienta tecnológica in house para proceso de contratación de OPS a través de SECOP II acorde con las necesidades institucionales.
</t>
  </si>
  <si>
    <t xml:space="preserve">
No. de contratos gestionados en la Subred</t>
  </si>
  <si>
    <t xml:space="preserve">Existencia de herramienta en ejecución
No. de contratos gestionados en la herramienta
</t>
  </si>
  <si>
    <t xml:space="preserve"> Implementación herramienta de gestión
Porcentaje de contratos gestionados por herramienta 
</t>
  </si>
  <si>
    <t>1
100%</t>
  </si>
  <si>
    <t>34, Implementar al 100% herramienta tecnológica in house para adelantar el proceso contractual de OPS a través de la plataforma SECOP II.</t>
  </si>
  <si>
    <t>Realizar mantenimiento correctivo y evolutivo de los aplicativos existentes</t>
  </si>
  <si>
    <t>Fortalecer sistemas de información y comunicaciones</t>
  </si>
  <si>
    <t xml:space="preserve">Reclasificar Estados financieros de la cuenta de propiedad planta y equipo, acorde con las novedades presentadas frente al trabajo de identificación de los inmuebles.
</t>
  </si>
  <si>
    <t xml:space="preserve">Implementar procedimiento de entrega de inmuebles - sedes administrativas cuya titularidad no es de la Subred  y suscribir documento oficial de entrega.
</t>
  </si>
  <si>
    <t xml:space="preserve">Dirección Administrativa </t>
  </si>
  <si>
    <t xml:space="preserve">Establecer procedimiento y cronograma de entrega de inmuebles - sedes administrativas cuya titularidad no es de la Subred.
</t>
  </si>
  <si>
    <t>No. de predios programados para devolución.</t>
  </si>
  <si>
    <t>No. de predios devueltos en el periodo</t>
  </si>
  <si>
    <t xml:space="preserve">Porcentaje de predios devueltos </t>
  </si>
  <si>
    <t>33, Realizar  coordinación interinstitucional para la devolución de cuatro predios administrativos de la Subred cuya propiedad corresponda al Distrito Capital.</t>
  </si>
  <si>
    <t xml:space="preserve">Socialización de resultados y definición de acciones de mejora frente a las desviaciones encontradas 
</t>
  </si>
  <si>
    <t>Medicion anual</t>
  </si>
  <si>
    <t>Residuos aprovechable 60.450kg año</t>
  </si>
  <si>
    <t>31.365 kg acumulado</t>
  </si>
  <si>
    <t xml:space="preserve">Implementación de las estrategias diseñadas.
</t>
  </si>
  <si>
    <t>Energía: 350.034 kwh mes</t>
  </si>
  <si>
    <t>Energía: 400.000 kwh mes meta</t>
  </si>
  <si>
    <t xml:space="preserve">Definición de estrategias para el adecuado uso e los recursos de agua y energía, así como residuos.
</t>
  </si>
  <si>
    <t>Agua: 24.999 m3 bimestre promedio</t>
  </si>
  <si>
    <t>Agua: 28.728 m3 bimestre promedio meta</t>
  </si>
  <si>
    <t>No. de metas programadas para el periodo</t>
  </si>
  <si>
    <t xml:space="preserve">No. metas cumplidas para el periodo
</t>
  </si>
  <si>
    <t>Cumplimiento de metas definidas en consumo de agua, energía y residuos aprovechables.</t>
  </si>
  <si>
    <t xml:space="preserve">Agua. 33.181  mt3  bimestral. 
Energía  400.000  Kw año
Residuos aprovechables  60.450 Kg año 
</t>
  </si>
  <si>
    <t xml:space="preserve">Agua.   28.428 mt3 bimestre promedio
Energía  371.295  Kw año
Residuos aprovechables   59,984 Kg año </t>
  </si>
  <si>
    <t xml:space="preserve">32, Dar cumplimiento a las metas definidas para consumo de energía, agua y residuos aprovechables.
</t>
  </si>
  <si>
    <t>Lograr equilibrio operacional de la E.S.E. de manera sostenible</t>
  </si>
  <si>
    <t>Racionalizar costos operativos</t>
  </si>
  <si>
    <t xml:space="preserve">Entrega de equipos e implementación de capacitación en los servicios objeto de adquisición y reposición. 
</t>
  </si>
  <si>
    <t xml:space="preserve">Llevar a cabo proceso de adquisición y reposición de equipos.
</t>
  </si>
  <si>
    <t xml:space="preserve">Actualización del programa de reposición y adquisición de equipos biomédicos basado en necesidades y evaluación de los servicios.
</t>
  </si>
  <si>
    <t>No. de equipos programados para adquisición y reposición en el periodo</t>
  </si>
  <si>
    <t xml:space="preserve">No. De equipos adquiridos y de reposición en el periodo </t>
  </si>
  <si>
    <t xml:space="preserve">Cumplimiento plan de adquisición y reposición equipo biomédico </t>
  </si>
  <si>
    <t>31, Cumplir el 95% del plan de adquisición de equipo biomédico, acorde a la priorización de necesidades del servicios.</t>
  </si>
  <si>
    <t xml:space="preserve">Socialización de resultados y formulación de acciones de mejora frente a las desviaciones encontradas.
</t>
  </si>
  <si>
    <t xml:space="preserve">Implementación de plan de intervención y programación de estrategias y actividades a desarrollar.
</t>
  </si>
  <si>
    <t xml:space="preserve">Definición de plan de intervención y programación de estrategias y actividades a desarrollar.
</t>
  </si>
  <si>
    <t xml:space="preserve">No. de acciones ejecutadas en el periodo </t>
  </si>
  <si>
    <t>Cumplimiento de plan de intervención</t>
  </si>
  <si>
    <t xml:space="preserve">
90%</t>
  </si>
  <si>
    <t>90%
Evaluación buena práctica 3/4</t>
  </si>
  <si>
    <t xml:space="preserve">30, Generar y ejecutar un plan de intervención frente a los resultados de medición de cultura organizacional de Subred, con un cumplimiento del 90% de las acciones programadas. (plataforma  RISS) .  </t>
  </si>
  <si>
    <t xml:space="preserve">Generación de reportes del módulo de inteligencia de negocios.
</t>
  </si>
  <si>
    <t xml:space="preserve">Implementación y pruebas del módulo de inteligencia de negocios.
</t>
  </si>
  <si>
    <t xml:space="preserve">Sistemas de Información </t>
  </si>
  <si>
    <t xml:space="preserve">Definición y socialización del plan de implementación del módulo de inteligencia de negocios.
</t>
  </si>
  <si>
    <t xml:space="preserve">N° de actividades ejecutadas en el periodo </t>
  </si>
  <si>
    <t xml:space="preserve">Porcentaje de cumplimiento de plan de trabajo para implementación módulo de inteligencia de negocios </t>
  </si>
  <si>
    <t xml:space="preserve">módulo operativo </t>
  </si>
  <si>
    <t>Actualmente la Subred no cuenta con herramientas de CMI para el nivel estratégico y en nivel  Táctico se cuenta con el HIS</t>
  </si>
  <si>
    <t>29, Implementar el módulo de inteligencia de negocios del sistema de información Servinte Clinical Suite acorde con un plan de trabajo.</t>
  </si>
  <si>
    <t xml:space="preserve">Implementación y presentación de resultados de plan de trabajo para fortalecimiento de los canales de comunicación con los distintos sectores presentes en las seis localidades.
</t>
  </si>
  <si>
    <t>Gestión del Riesgo</t>
  </si>
  <si>
    <t xml:space="preserve">Formulación y socialización plan de trabajo para fortalecimiento de los canales de comunicación con los distintos sectores presentes en las seis localidades.
</t>
  </si>
  <si>
    <t xml:space="preserve">No, de acciones programadas para el periodo </t>
  </si>
  <si>
    <t>No. de acciones ejecutadas en el periodo.</t>
  </si>
  <si>
    <t>Porcentaje de cumplimiento de plan de fortalecimiento de canales de comunicación.</t>
  </si>
  <si>
    <t>Indicador cuantitativo con resultado de  3 de una escala de 0-4 definida por la U de A.</t>
  </si>
  <si>
    <t>28, Generar e implementar en un 90% plan para fortalecer los canales de comunicación con los distintos sectores presentes en las seis localidades, que posibilite a la comunidad y a los diferentes actores el reconocimiento de la agenda propuesta y resultados de la Subred.</t>
  </si>
  <si>
    <t xml:space="preserve">presentación de informe de seguimiento y evaluación de acciones y metas programadas. 
</t>
  </si>
  <si>
    <t xml:space="preserve">Implementación  del plan de  acción de implementación de las dimensiones de MIPG.
</t>
  </si>
  <si>
    <t xml:space="preserve">Definición y socialización del plan de  acción de implementación de las dimensiones de MIPG.
</t>
  </si>
  <si>
    <t>Total dimensiones programadas para el despliegue en el período</t>
  </si>
  <si>
    <t xml:space="preserve">Número de dimensiones desplegadas  </t>
  </si>
  <si>
    <t xml:space="preserve">
 Porcentaje de cumplimiento del plan de trabajo para el despliegue de las dimensiones</t>
  </si>
  <si>
    <t xml:space="preserve">Indicador cuantitativo que en la medición de este componente obtuvo una calificación de 3, de una escala de 0-4, como resultado de  la evaluación de los criterios de alineación con el POA, Plan de Acción, indicadores y metas definidos por la Universidad de Antioquia
</t>
  </si>
  <si>
    <t>27, Continuar el despliegue de las siete (7) dimensiones de  MIPG - según plan de trabajo unificado de la Subred con un cumplimiento del 90%</t>
  </si>
  <si>
    <t xml:space="preserve">Presentación de informe trimestral de análisis y resultados.
</t>
  </si>
  <si>
    <t xml:space="preserve">Implementación de herramienta de monitoreo, seguimiento y evolución  de acciones programadas y compromisos de los comités y espacios de coordinación asistencial 
</t>
  </si>
  <si>
    <t xml:space="preserve">Diseño y socialización de herramienta de monitoreo, seguimiento y evolución  de acciones programadas y compromisos de los comités y espacios de coordinación asistencial, que incluya indicadores de resultado.
</t>
  </si>
  <si>
    <t xml:space="preserve">Subgerencia de Prestación de Servicios </t>
  </si>
  <si>
    <t xml:space="preserve">Definición de plan de trabajo para herramienta de monitoreo, seguimiento y evolución  de acciones programadas y compromisos de los comités y espacios de coordinación asistencial.
</t>
  </si>
  <si>
    <t>Total de comités implementados</t>
  </si>
  <si>
    <t>No de comités monitoreados a través de la herramienta tecnológica</t>
  </si>
  <si>
    <t>Porcentaje de implementación de la herramienta tecnológica para el seguimiento y control de los comités asistenciales y administrativos</t>
  </si>
  <si>
    <t xml:space="preserve">Mecanismo implementado </t>
  </si>
  <si>
    <t>Indicador cuantitativo que en la medición de este componente tuvo una calificación de 3, de una escala de 0-4, como resultado de la medición realizada por el equipo de la U de A  en el que es difícil evidenciar identificación, orgullo y sentido de pertenencia a la subred, con mecanismos o actividades específicas para este fin.</t>
  </si>
  <si>
    <t xml:space="preserve">26, Establecer mecanismo para el monitoreo, seguimiento y evaluación  de acciones programadas y compromisos de los comités y espacios de coordinación asistencial de la institución que favorezca la calidad de atención de los usuarios.
</t>
  </si>
  <si>
    <t>Unificar el grado de implementación de los subsistemas que componen el sistema integral de gestión de la Red</t>
  </si>
  <si>
    <t>Implementar Sistemas Integrales de Gestión de la Red</t>
  </si>
  <si>
    <t xml:space="preserve">Socialización de resultados.
</t>
  </si>
  <si>
    <t xml:space="preserve">Presentación de informe mensual de  resultado de las acciones realizadas.
</t>
  </si>
  <si>
    <t xml:space="preserve">Gestión del Riesgos </t>
  </si>
  <si>
    <t xml:space="preserve">Formulación y aprobación de plan de mejora para abordaje de oportunidades identificadas en la Ruta.
</t>
  </si>
  <si>
    <t>No. De acciones programadas para el periodo evaluado</t>
  </si>
  <si>
    <t>Existencia Plan
No. De acciones ejecutadas en ele periodo evaluado.</t>
  </si>
  <si>
    <t>Formulación Plan
Cumplimiento plan de mejoramiento</t>
  </si>
  <si>
    <t>1 Plan 
90%</t>
  </si>
  <si>
    <t xml:space="preserve"> Resultado medición  realizado por la U.A. 
Componente de Adherencia y Planes 75%
Componente de Gestión e Integración 66,7%
</t>
  </si>
  <si>
    <t xml:space="preserve">25, Generar e implementar un plan de mejoramiento que permita atender las oportunidades en los componentes de adherencia y plan, así como gestión e integración de la ruta de atención materno perinatal, alcanzando un cumplimiento del 90% </t>
  </si>
  <si>
    <t>Generar las acciones de mejora derivadas de las oportunidades detectadas</t>
  </si>
  <si>
    <t>2 horas</t>
  </si>
  <si>
    <t xml:space="preserve">Urgencias imágenes
2 horas
</t>
  </si>
  <si>
    <t>Realizar medición mensual y socializa resultados con responsables de actividades en el proceso</t>
  </si>
  <si>
    <t>3,67 horas</t>
  </si>
  <si>
    <t xml:space="preserve">Hospitalización imágenes
6 horas
</t>
  </si>
  <si>
    <t>Realizar análisis de no pertinencia y estudios repetidos en laboratorio e imágenes, presentar resultados y acciones de mejora.</t>
  </si>
  <si>
    <t>100% urgencias laboratorio</t>
  </si>
  <si>
    <t xml:space="preserve">Dirección Complementarios </t>
  </si>
  <si>
    <t xml:space="preserve">	Generar medición de tiempos en proceso de recepción, procesamiento y resultados de laboratorio y establecer estándares.</t>
  </si>
  <si>
    <t>100% hospitalizacion laboratorio</t>
  </si>
  <si>
    <t xml:space="preserve">No. de indicadores programados para el periodo </t>
  </si>
  <si>
    <t xml:space="preserve">No. de indicadores con cumplimiento en el periodo </t>
  </si>
  <si>
    <t>Oportunidad de resultados de laboratorio clínico</t>
  </si>
  <si>
    <t>24, Dar cumplimiento al 100% de los tiempos establecidos para solicitud, toma, recepción, procesamiento y entrega de resultados de laboratorio clínico y radiología.
Hospitalización 6hr
Urgencias 2hr</t>
  </si>
  <si>
    <t>29 horas</t>
  </si>
  <si>
    <t>Interconsultas respondidas
3.853</t>
  </si>
  <si>
    <t>Tiempo de Espera entre la Solicitud y Respuesta
111.818</t>
  </si>
  <si>
    <t xml:space="preserve">Generación de acciones de mejora frente a desviaciones encontradas.
</t>
  </si>
  <si>
    <t>Direccion Hospitalarios</t>
  </si>
  <si>
    <t>6.698
Solicitadas</t>
  </si>
  <si>
    <t>3.853 
Respondidas</t>
  </si>
  <si>
    <t xml:space="preserve">Seguimiento y socialización mensual a resultados de oportunidad a interconsultas.
</t>
  </si>
  <si>
    <t>Interconsultas solicitadas 5.878</t>
  </si>
  <si>
    <t>Interconsultas respondidas 5.690</t>
  </si>
  <si>
    <t>Dirección de Urgencias
Dirección de Hospitalización</t>
  </si>
  <si>
    <t xml:space="preserve">Revisión y actualización de  estándares de oportunidad por especialidad para interconsulta
</t>
  </si>
  <si>
    <t>Direccion de Urgencias</t>
  </si>
  <si>
    <t>3,88 horas</t>
  </si>
  <si>
    <t xml:space="preserve">No total de interconsultas solicitadas
5.690
</t>
  </si>
  <si>
    <t>Sumatoria de Horas entre Solicitud y Respuesta de interconsulta 
22.068</t>
  </si>
  <si>
    <t xml:space="preserve">No. de solicitudes generadas </t>
  </si>
  <si>
    <t xml:space="preserve">Sumatoria de tiempos transcurrido entre la solicitud y la respuesta de interconsulta </t>
  </si>
  <si>
    <t>Oportunidad de respuesta</t>
  </si>
  <si>
    <t>6,1 hora interconsulta general urgencias</t>
  </si>
  <si>
    <t>23, Dar respuesta oportuna al 90% de las interconsultas generadas en los servicios de hospitalización y urgencias acorde con los estándares institucionales.</t>
  </si>
  <si>
    <t xml:space="preserve">Generación de informe trimestral de resultados con indicadores trazadores del servicio y acciones de mejora frente a las desviaciones encontradas.
</t>
  </si>
  <si>
    <t xml:space="preserve">Implementación del modelo estandarizado acorde con programación realizada.
</t>
  </si>
  <si>
    <t xml:space="preserve">Actualización de la caracterización de los procedimientos y documentación del servicio farmacéutico.
</t>
  </si>
  <si>
    <t xml:space="preserve">Documentación del modelo estandarizado del servicio farmacéutico acorde con la normatividad vigente aplicable y la política institucional. (incluye cronograma de implementación) 
</t>
  </si>
  <si>
    <t xml:space="preserve">Cumplimiento de programa estandarizado </t>
  </si>
  <si>
    <t xml:space="preserve">22, Implementar al 95% el modelo estandarizado de gestión del servicio farmacéutico </t>
  </si>
  <si>
    <t xml:space="preserve">Retroalimentación de resultados y oportunidades de mejora  a los servicios de hospitalización y urgencias en reuniones trimestrales.
</t>
  </si>
  <si>
    <t xml:space="preserve">Definición de metas y estrategias de canalización por servicio de manera coordinada con líderes. (documentada)
</t>
  </si>
  <si>
    <t xml:space="preserve">Dirección  Ambulatoria.
Dirección de Gestión del Riesgo.
Dirección de Complementarios
Dirección Hospitalización 
Dirección de urgencias </t>
  </si>
  <si>
    <t xml:space="preserve">Socialización de rutas integrales de atención en salud dentro de los equipos de salud de servicio de urgencias y hospitalización (uso de piezas comunicativas) 
</t>
  </si>
  <si>
    <t>3498 Usuarias canalizadas</t>
  </si>
  <si>
    <t>No. de usuarios programados para canalización el periodo</t>
  </si>
  <si>
    <t>No. de usuarios canalizados en el periodo</t>
  </si>
  <si>
    <t xml:space="preserve">Cumplimiento de usuarios canalizados </t>
  </si>
  <si>
    <t>30%  adicional a la vigencia anterior.</t>
  </si>
  <si>
    <t xml:space="preserve">Usuarios canalizados hospitalización 4,466
usuarios canalizados urgencias 957 </t>
  </si>
  <si>
    <t>21, Incrementar en un 30% la canalización efectiva de usuarios a las rutas integrales de atención en salud desde los servicios del componente primario y secundario de la Subred  Norte.</t>
  </si>
  <si>
    <t xml:space="preserve"> Retroalimentación de resultados y oportunidades de mejora a equipos de salud de los servicios de urgencias.
</t>
  </si>
  <si>
    <t xml:space="preserve">Dirección de urgencias </t>
  </si>
  <si>
    <t xml:space="preserve">Seguimiento permanente a resultados de  indicador de tiempos de atención en el servicio de urgencias 
</t>
  </si>
  <si>
    <t>28.28 horas</t>
  </si>
  <si>
    <t>7.396 No. pacientes atendidos</t>
  </si>
  <si>
    <t>209.166 ∑de tiempo</t>
  </si>
  <si>
    <t xml:space="preserve">
Estancia &lt; a 24 horas</t>
  </si>
  <si>
    <t xml:space="preserve">
No. de egresos del periodo </t>
  </si>
  <si>
    <t xml:space="preserve">
No. de días ocupado  </t>
  </si>
  <si>
    <t xml:space="preserve">
estancia servicio de observación urgencias </t>
  </si>
  <si>
    <t xml:space="preserve">
Estancia  24 horas</t>
  </si>
  <si>
    <t xml:space="preserve">
Estancia  24  horas</t>
  </si>
  <si>
    <t>20, Definir estrategias para continuar avanzando en al resolutividad del servicio de urgencias, alcanzando una estancia menor a 24 horas.</t>
  </si>
  <si>
    <t xml:space="preserve">Seguimiento permanente a resultados de  indicador de tiempos de atención en el servicio de urgencias.
</t>
  </si>
  <si>
    <t>24.77 minutos</t>
  </si>
  <si>
    <t xml:space="preserve">2.602 
No. de triage II
</t>
  </si>
  <si>
    <t>64.447 ∑tiempo de espera</t>
  </si>
  <si>
    <t xml:space="preserve">Triage II  30 minutos
 </t>
  </si>
  <si>
    <t xml:space="preserve">No. de pacientes que solicitaron el servicio de urgencias </t>
  </si>
  <si>
    <t xml:space="preserve">Sumatoria de minutos trascurridos entre el ingreso del paciente  y la atención médica </t>
  </si>
  <si>
    <t xml:space="preserve">Oportunidad Triage II 
</t>
  </si>
  <si>
    <t xml:space="preserve">Triage II  30 minutos
</t>
  </si>
  <si>
    <t xml:space="preserve">Triage II  30.0
</t>
  </si>
  <si>
    <t>19, Mantener las condiciones de acceso a los servicios de urgencias de pacientes clasificados en triage II con una oportunidad igual o inferior a  30 minutos.</t>
  </si>
  <si>
    <t xml:space="preserve">Implementación de programa de organización, integralidad e integración de servicios especializados en cada UMHES.
</t>
  </si>
  <si>
    <t xml:space="preserve">Dirección Hospitalización </t>
  </si>
  <si>
    <t xml:space="preserve">Formulación de programa de organización, integralidad e integración de servicios especializados en cada UMHES.
</t>
  </si>
  <si>
    <t>No. de servicios ha reorganizar programados</t>
  </si>
  <si>
    <t>No. servicios reorganizados en el periodo</t>
  </si>
  <si>
    <t>Cumplimiento de servicios reorganizados</t>
  </si>
  <si>
    <t>2 servicios (cirugía hepatobiliar y hemodinamía)</t>
  </si>
  <si>
    <t xml:space="preserve">18, Avanzar en la especialización de las UMHES de la Subred Norte, a través de la implementación del 100% del programa de organización, integralidad e integración de servicios especializados en cada unidad. (Cirugia cardiovascular y radiología intervencionista)  </t>
  </si>
  <si>
    <t>Formular e implementar un modelo de atención integral que dé respuesta efectiva a las necesidades en salud de la población.</t>
  </si>
  <si>
    <t>Fortalecer el 80% de los Programas para el cumplimiento de las metas de los indicadores trazadores de salud pública</t>
  </si>
  <si>
    <t>Mejorar el estado de salud de la población objeto de la RISS</t>
  </si>
  <si>
    <t>IMPACTO EN EL SECTOR SALUD DE BOGOTÁ</t>
  </si>
  <si>
    <t xml:space="preserve">Presentación de informe trimestral de gestión de AMED  con análisis y acciones de mejora frente a las desviaciones presentadas. 
</t>
  </si>
  <si>
    <t xml:space="preserve">Definición e implementación de una estrategia de comunicación a los colaboradores del servicio de urgencias y hospitalización para incentivar el uso del programa.
</t>
  </si>
  <si>
    <t xml:space="preserve">Actualización, normalización  y socialización de instructivos y protocolos del programa.
</t>
  </si>
  <si>
    <t xml:space="preserve">No. de pacientes programadas en el periodo </t>
  </si>
  <si>
    <t>No. de pacientes en el programa para el periodo</t>
  </si>
  <si>
    <t>Cumplimiento de pacientes en AMED</t>
  </si>
  <si>
    <t>17, Gestionar de manera coordinada la ampliación de cobertura del programa de atención médica especializada domiciliaria, incrementando las atenciones en un 30%.</t>
  </si>
  <si>
    <t xml:space="preserve">Formulación plan de mejora frente a desviaciones encontradas 
</t>
  </si>
  <si>
    <t xml:space="preserve">Presentación de informe mensual de análisis de resultados de operación.
</t>
  </si>
  <si>
    <t xml:space="preserve">Programación y socialización  de metas de operación documentadas.
</t>
  </si>
  <si>
    <t xml:space="preserve">Sumatoria de horas ofertadas como operativas del total de las 43 ambulancias marzo a mayo
94,944 horas
</t>
  </si>
  <si>
    <t xml:space="preserve">Sumatoria de horas efectivamente operativas en el mes del total de las 43 ambulancias marzo a mayo
74,575 horas </t>
  </si>
  <si>
    <t xml:space="preserve">No. de horas programadas de las unidades en el periodo
</t>
  </si>
  <si>
    <t xml:space="preserve">No. de horas operativas de las unidades en el periodo
</t>
  </si>
  <si>
    <t xml:space="preserve">Cumplimiento de operación
</t>
  </si>
  <si>
    <t xml:space="preserve">90%
</t>
  </si>
  <si>
    <t>Operación  90%</t>
  </si>
  <si>
    <t>16, Mantener los vehículos asignados para el programa de APH con una disponibilidad de tiempo operativo del 90%</t>
  </si>
  <si>
    <t xml:space="preserve">Presentación de informe mensual de resultados con análisis y acciones de mejora frente a las desviaciones presentadas. 
</t>
  </si>
  <si>
    <t xml:space="preserve">Actualización y socialización de procedimiento de programación quirúrgica acorde con  funcionalidad del sistema de información.
</t>
  </si>
  <si>
    <t>Cirugía programada de 5.24 días.</t>
  </si>
  <si>
    <t>Número total de cirugías programadas 1.072</t>
  </si>
  <si>
    <t>Sumatoria total de los días calendario transcurridos entre la fecha de solicitud de programación de la Cirugía y la fecha de realización    de 5.618</t>
  </si>
  <si>
    <t>30 días</t>
  </si>
  <si>
    <t xml:space="preserve">No. de cirugías programadas para el periodo </t>
  </si>
  <si>
    <t>Sumatoria de días transcurridos entre la fecha de programación quirúrgica y la fecha de realización del procedimiento</t>
  </si>
  <si>
    <t xml:space="preserve">Oportunidad cirugía programada </t>
  </si>
  <si>
    <t>13.22 días</t>
  </si>
  <si>
    <t>15, Garantizar el acceso a los servicios de cirugía programada, con una meta de oportunidad de 30 días.</t>
  </si>
  <si>
    <t xml:space="preserve">Organización y socialización de programación quirúrgica mensual por unidad y sala de cirugía.
</t>
  </si>
  <si>
    <t>No. de horas quirúrgicas programadas en el periodo
1.253</t>
  </si>
  <si>
    <t>No. de horas quirúrgicas realizadas en el periodo
1.156</t>
  </si>
  <si>
    <t>No. de horas quirúrgicas programadas en el periodo</t>
  </si>
  <si>
    <t>No. de horas quirúrgicas realizadas en el periodo</t>
  </si>
  <si>
    <t xml:space="preserve">Cumplimiento horas quirúrgicas </t>
  </si>
  <si>
    <t>14, Alcanzar una utilización de capacidad instalada de salas quirúrgicas del 90%</t>
  </si>
  <si>
    <t xml:space="preserve">Presentación de informe trimestral de resultados con análisis y acciones de mejora frente a las desviaciones presentadas. 
</t>
  </si>
  <si>
    <t xml:space="preserve">Organización y socialización de metas mensuales de producción por unidad y servicio para internación en las unidades de la Subred. 
</t>
  </si>
  <si>
    <t>No. de días cama disponible 73.571</t>
  </si>
  <si>
    <t>No. de días cama ocupado 50.124</t>
  </si>
  <si>
    <t>No. de días cama disponible</t>
  </si>
  <si>
    <t xml:space="preserve">No. de días de cama ocupados </t>
  </si>
  <si>
    <t>Porcentaje de cumplimiento de ocupación.</t>
  </si>
  <si>
    <t>Ocupación 93,3%</t>
  </si>
  <si>
    <t>13, Realizar la gestión de los servicios hospitalarios alcanzando un resultado de ocupación del 95%</t>
  </si>
  <si>
    <t>Total de camas 794.</t>
  </si>
  <si>
    <t>No total de egresos de 3.396</t>
  </si>
  <si>
    <t xml:space="preserve">No. total de camas </t>
  </si>
  <si>
    <t>No. total de egresos  del periodo</t>
  </si>
  <si>
    <t xml:space="preserve">Porcentaje de cumplimiento de giro cama </t>
  </si>
  <si>
    <t xml:space="preserve">
 Giro cama de 5,9
</t>
  </si>
  <si>
    <t>12, Realizar la gestión de los servicios hospitalarios alcanzando un resultado de giro cama de 6,0 .</t>
  </si>
  <si>
    <t xml:space="preserve">Dirección ambulatoria </t>
  </si>
  <si>
    <t xml:space="preserve">Organización y socialización de programación mensual de producción de servicios de consulta externa por unidad y servicio.
</t>
  </si>
  <si>
    <t>No. de horas de producción en el periodo</t>
  </si>
  <si>
    <t>No. de consultas realizadas en el periodo</t>
  </si>
  <si>
    <t>Rendimiento</t>
  </si>
  <si>
    <t>Rendimiento 87%</t>
  </si>
  <si>
    <t>11, Alcanzar un cumplimiento del 95% en el indicador de rendimiento en consulta externa en cada servicio y unidad.</t>
  </si>
  <si>
    <t>Ginecología 8 días.</t>
  </si>
  <si>
    <t>4.53 días
Trimestre atipico por pandemia</t>
  </si>
  <si>
    <t>No. Total de citas asignadas
420</t>
  </si>
  <si>
    <t>Sumatoria de No. De Días de espera 
1,903</t>
  </si>
  <si>
    <t>Pediatría 5 días.</t>
  </si>
  <si>
    <t>3.30 días</t>
  </si>
  <si>
    <t>No. Total de citas asignadas
1,414</t>
  </si>
  <si>
    <t>Sumatoria de No. De Días de espera 
4,672</t>
  </si>
  <si>
    <t xml:space="preserve">Presentación de informe mensual de análisis de resultados y acciones de mejora frente a las desviaciones identificadas. 
</t>
  </si>
  <si>
    <t>Medicina interna 15 días.</t>
  </si>
  <si>
    <t>3,86 días
Trimestre atipico por pandemia</t>
  </si>
  <si>
    <t>No. Total de citas asignadas
799</t>
  </si>
  <si>
    <t>Sumatoria de No. De Días de espera 
3,083</t>
  </si>
  <si>
    <t>Obstetricia 5 días.</t>
  </si>
  <si>
    <t>4,52 días</t>
  </si>
  <si>
    <t>No. Total de citas asignadas
1.214</t>
  </si>
  <si>
    <t>Sumatoria de No. De Días de espera 
5,489</t>
  </si>
  <si>
    <t>Medicina General 3 días.</t>
  </si>
  <si>
    <t>0,55 días
Trimestre atipico por pandemia</t>
  </si>
  <si>
    <t>No. Total de citas asignadas
14,291</t>
  </si>
  <si>
    <t>Sumatoria de No. De Días de espera 
33,575</t>
  </si>
  <si>
    <t xml:space="preserve">Definición de estrategias para garantizar la oportunidad en asignación de citas debidamente documentada.
</t>
  </si>
  <si>
    <t>Odontología  3 días.</t>
  </si>
  <si>
    <t>0,23 días
Trimestre atipico por pandemia</t>
  </si>
  <si>
    <t>No. Total de citas asignadas
3,006</t>
  </si>
  <si>
    <t>Sumatoria de No. De Días de espera 
704</t>
  </si>
  <si>
    <t xml:space="preserve">No. De indicadores de oportunidad programados </t>
  </si>
  <si>
    <t xml:space="preserve">No. De indicadores de oportunidad con cumplimiento </t>
  </si>
  <si>
    <t xml:space="preserve">Cumplimiento indicadores de oportunidad </t>
  </si>
  <si>
    <t>Odontología  4,4 días 
Medicina General  3,5 días 
Obstetricia 4,5 días
Medicina interna 5,5 días 
Pediatría 4,2 días.
Ginecología 5,1 días</t>
  </si>
  <si>
    <t xml:space="preserve">10, Avanzar y mantener el cumplimiento de los indicadores de oportunidad en consulta de medicina general, odontología y medicina especializada, así:
Odontología  3 días 
Medicina General 3 días 
Obstetricia 5 días
Medicina interna 15 días 
Pediatría 5 días.
Ginecología 8 días
</t>
  </si>
  <si>
    <t xml:space="preserve">Seguimiento y retroalimentación mensual a metas definidas a equipos de vacunación de la Subred.
</t>
  </si>
  <si>
    <t>Triple 6.946</t>
  </si>
  <si>
    <t xml:space="preserve">Definición e implementación de estrategias para alcanzar metas de vacunación establecidas.
</t>
  </si>
  <si>
    <t>Penta 7.381</t>
  </si>
  <si>
    <t>No. De dosis programadas para el periodo.</t>
  </si>
  <si>
    <t>No. De dosis aplicada en el periodo evaluado</t>
  </si>
  <si>
    <t xml:space="preserve">Cobertura de vacunación pentavalente y triple viral </t>
  </si>
  <si>
    <t>Cobertura pentavalente  90,1% IPS públicas
Cobertura triple viral 95% IPS públicas</t>
  </si>
  <si>
    <t>9, Alcanzar coberturas de vacunación iguales o mayores al 95% en la población sujeto de programa en las IPS públicas (Pentavalente y triple viral).</t>
  </si>
  <si>
    <t xml:space="preserve">Generación y socialización de informe mensual con análisis de resultados y oportunidades de mejora ante desviaciones encontradas.
</t>
  </si>
  <si>
    <t xml:space="preserve">Definición e implementación de estrategias encaminadas al seguimiento mensual de indicador por medio del cruce de las bases de RIPS y extramurales.
</t>
  </si>
  <si>
    <t>No. Total de usuarios inscritos en la RIAS</t>
  </si>
  <si>
    <t>No.  de pacientes que han asistido mínimo tres consultas en los últimos tres meses</t>
  </si>
  <si>
    <t xml:space="preserve">Proporción en la participación de las acciones de promoción y mantenimiento en RIAS trastornos psicosociales </t>
  </si>
  <si>
    <t>8, Fortalecer la RIAS de trastornos psicosociales, alcanzando la meta del indicador: 90% pacientes con asistencia a valoración y/o control por psicología y/o psiquiatría en el trimestre.</t>
  </si>
  <si>
    <t xml:space="preserve">Definición e implementación de estrategias encaminadas al seguimiento de actividades de la ruta para  población adscrita.
</t>
  </si>
  <si>
    <t>No. total de usuarios inscritos en la RIAS</t>
  </si>
  <si>
    <t>No. de usuarios con participación activa inscritos en la RIAS</t>
  </si>
  <si>
    <t xml:space="preserve"> Proporción en la participación de las acciones de promoción y mantenimiento en RIAS consumo SPA</t>
  </si>
  <si>
    <t xml:space="preserve">80%
</t>
  </si>
  <si>
    <t xml:space="preserve">7, Fortalecer la RIAS de salud mental consumo SPA alcanzando la meta del 90% de pacientes con participación activa en la acciones colectivas de la estrategia vinculante (SOJU / Acogida). </t>
  </si>
  <si>
    <t xml:space="preserve">Definición e implementación de estrategias encaminadas a control de base datos para seguimiento a cada paciente,  llamadas telefónicas a los usuarios para fortalecimiento de la adherencia y revisión de historia clínica.
</t>
  </si>
  <si>
    <t>Total de pacientes inscritos en el programa VIH (Institucional)*100</t>
  </si>
  <si>
    <t>No.  de pacientes con diagnóstico de VIH y con consulta de médico experto o infectología</t>
  </si>
  <si>
    <t>Porcentaje de adherencia al programa de VIH</t>
  </si>
  <si>
    <t xml:space="preserve">6, Fortalecer la RIAS para población con riesgos de patologías infecciosas, alcanzando la meta del indicador: 80% de pacientes activos en el periodo con adherencia al programa de VIH SIDA. </t>
  </si>
  <si>
    <t xml:space="preserve">Definición e implementación de estrategias encaminadas a la consolidación de resultados positivos, asignación de cita de colposcopia inmediata y seguimiento a las pacientes.
</t>
  </si>
  <si>
    <t>Total de mujeres con citologías cérvico uterina anormal reportadas *100</t>
  </si>
  <si>
    <t>No.  de mujeres con toma de colposcopia/Biopsia</t>
  </si>
  <si>
    <t>Porcentaje de usuarias con citología anormal con toma de colposcopia</t>
  </si>
  <si>
    <t>5, Fortalecer la RIAS para población con riesgo o presencia de cáncer, alcanzando la meta del indicador: 80% Mujeres activas en el periodo con riesgo o presencia de cáncer con toma oportuna de colposcopia.</t>
  </si>
  <si>
    <t xml:space="preserve">Captación temprana y trazabilidad en la atención por medio de seguimiento a la base de gestantes.
</t>
  </si>
  <si>
    <t>Total de partos población objeto (Capital Salud y Unicajas)*100</t>
  </si>
  <si>
    <t>No.  de gestantes con 4 o más controles prenatales</t>
  </si>
  <si>
    <t>Proporción de gestantes con 4 o más controles prenatales</t>
  </si>
  <si>
    <t>4, Fortalecer la RIAS de atención materno perinatal, alcanzando la meta del indicador: 80% de gestantes inscritas en la Subred Norte ESE con 4 o más controles prenatales.</t>
  </si>
  <si>
    <t xml:space="preserve">Aplicación de tamizaje cuestionario breve para identificación de riesgo de EPOC a pacientes de ruta y seguimiento mensual de toma de espirometría.
</t>
  </si>
  <si>
    <t>No. de pacientes inscritos en la RIA de EPOC*100</t>
  </si>
  <si>
    <t>No. de pacientes inscritos en la RIAS clasificados en riesgo leve y/o moderado tamizados con espirometría</t>
  </si>
  <si>
    <t xml:space="preserve">Proporción de usuarios en riesgo clasificados en riesgo leve y/o moderado tamizados con espirometría  </t>
  </si>
  <si>
    <t xml:space="preserve">3, Fortalecer la RIAS de enfermedades respiratorias crónicas-EPOC, Alcanzando una meta de 80% de pacientes inscritos a la ruta con confirmación diagnóstica por espirometría que tengan clasificación del riesgo </t>
  </si>
  <si>
    <t xml:space="preserve">Seguimiento mensual   a adherencia del paciente a tratamiento,  control médico y entrega de medicamento.
</t>
  </si>
  <si>
    <t>No. de pacientes solo Hipertensión Arterial*100</t>
  </si>
  <si>
    <t>No.  de pacientes con diagnóstico de Hipertensión Arterial con cifras tensionales igual o menor de 140/90 mmHg en el periodo evaluado</t>
  </si>
  <si>
    <t>Proporción de pacientes hipertensos controlados</t>
  </si>
  <si>
    <t xml:space="preserve">2, Fortalecer la ruta para población con riesgo o presencia de alteraciones cardio-cerebro-vascular-metabólicas manifiestas, alcanzando la meta del indicador: 70% de pacientes hipertensos controlados  </t>
  </si>
  <si>
    <t xml:space="preserve">Presentación de informe mensual de  resultado de cumplimiento y acciones de mejora frente a desviaciones encontradas.
</t>
  </si>
  <si>
    <t xml:space="preserve">Programación de metas mensuales para cada una de los indicadores de consulta de la Ruta. 
</t>
  </si>
  <si>
    <t>No. Total de usuarios asignados para la RIAS de promoción y mantenimiento</t>
  </si>
  <si>
    <t>No. de usuarios inscritos en la RIAS</t>
  </si>
  <si>
    <t>Cobertura de población inscrita a la ruta promoción y mantenimiento</t>
  </si>
  <si>
    <t xml:space="preserve">1, Alcanzar el cumplimiento del 70% en la inscripción efectiva de usuarios a la ruta de promoción y mantenimiento.
</t>
  </si>
  <si>
    <t>% DE CUMPLIMIENTO</t>
  </si>
  <si>
    <t xml:space="preserve">DENOMINADOR </t>
  </si>
  <si>
    <t xml:space="preserve">NUMERADOR </t>
  </si>
  <si>
    <t>DENOMINADOR</t>
  </si>
  <si>
    <t>NUMERADOR</t>
  </si>
  <si>
    <t xml:space="preserve">PROGRAMACIÓN META </t>
  </si>
  <si>
    <t>Línea Base de la Meta</t>
  </si>
  <si>
    <t>DEFINICIÓN DE LA META ESTRATEGICA
(según buena práctica)</t>
  </si>
  <si>
    <t>PORCENTAJE DE CUMPLIMIENTO CON RESPECTO A LA META</t>
  </si>
  <si>
    <t>RESULTADO DEL INDICADOR</t>
  </si>
  <si>
    <t xml:space="preserve">ACCIONES PARA EL CUMPLIMIENTO DE LAS METAS.
</t>
  </si>
  <si>
    <t>Observaciones</t>
  </si>
  <si>
    <t xml:space="preserve">PROGRAMACIÓN TRIMESTRAL META </t>
  </si>
  <si>
    <t>FORMULA DE INDICADOR</t>
  </si>
  <si>
    <t xml:space="preserve">Nombre del Indicador </t>
  </si>
  <si>
    <t>META ESTRATEGICA</t>
  </si>
  <si>
    <t>INICIATIVA ESTRATEGICA DE RISS</t>
  </si>
  <si>
    <t>OBJETIVO ESTRATEGICO RISS</t>
  </si>
  <si>
    <t xml:space="preserve">PERSPECTIVA </t>
  </si>
  <si>
    <t>RESPONSABLE</t>
  </si>
  <si>
    <t xml:space="preserve">POA 2020 </t>
  </si>
  <si>
    <t>OBJETIVO ESTRATEGICO SUBRED</t>
  </si>
  <si>
    <t>RED INTEGRADA DE SERVICOS DE SALUD</t>
  </si>
  <si>
    <t>PLAN OPERATIVO ANUAL 2020</t>
  </si>
  <si>
    <t xml:space="preserve">SUBRED INTEGRADA DE SERVICIOS DE SALUD NORTE </t>
  </si>
  <si>
    <t>Jose Alejandro Romero Velasquez</t>
  </si>
  <si>
    <t>Jefe Oficina Asesora Desarrollo Institucional</t>
  </si>
  <si>
    <t>JAIME HUMBERTO GARCÍA 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</si>
</sst>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&quot;$&quot;\ #,##0_);[Red]\(&quot;$&quot;\ #,##0\)"/>
    <numFmt numFmtId="167" formatCode="0.0%"/>
    <numFmt numFmtId="168" formatCode="_(* #,##0.0_);_(* \(#,##0.0\);_(* &quot;-&quot;??_);_(@_)"/>
    <numFmt numFmtId="169" formatCode="_-* #,##0.0_-;\-* #,##0.0_-;_-* &quot;-&quot;_-;_-@_-"/>
    <numFmt numFmtId="170" formatCode="0.000"/>
    <numFmt numFmtId="171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E7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5" fillId="2" borderId="3" xfId="0" applyFont="1" applyFill="1" applyBorder="1" applyAlignment="1">
      <alignment horizontal="left" vertical="top" wrapText="1"/>
    </xf>
    <xf numFmtId="10" fontId="5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5" fontId="7" fillId="2" borderId="2" xfId="1" applyNumberFormat="1" applyFont="1" applyFill="1" applyBorder="1" applyAlignment="1">
      <alignment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166" fontId="8" fillId="0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66" fontId="8" fillId="0" borderId="2" xfId="0" applyNumberFormat="1" applyFont="1" applyBorder="1" applyAlignment="1">
      <alignment vertical="center" wrapText="1"/>
    </xf>
    <xf numFmtId="9" fontId="5" fillId="0" borderId="2" xfId="0" applyNumberFormat="1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vertical="center" wrapText="1"/>
    </xf>
    <xf numFmtId="10" fontId="6" fillId="0" borderId="2" xfId="0" applyNumberFormat="1" applyFont="1" applyFill="1" applyBorder="1" applyAlignment="1">
      <alignment vertical="center"/>
    </xf>
    <xf numFmtId="41" fontId="6" fillId="0" borderId="2" xfId="2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9" fontId="5" fillId="2" borderId="2" xfId="4" applyFont="1" applyFill="1" applyBorder="1" applyAlignment="1">
      <alignment horizontal="center" vertical="center"/>
    </xf>
    <xf numFmtId="9" fontId="5" fillId="2" borderId="2" xfId="4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9" fontId="6" fillId="2" borderId="2" xfId="4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9" fontId="12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vertical="center"/>
    </xf>
    <xf numFmtId="9" fontId="8" fillId="0" borderId="2" xfId="4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6" fillId="0" borderId="2" xfId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vertical="center" wrapText="1"/>
    </xf>
    <xf numFmtId="9" fontId="6" fillId="0" borderId="2" xfId="4" applyFont="1" applyFill="1" applyBorder="1" applyAlignment="1">
      <alignment vertical="center" wrapText="1"/>
    </xf>
    <xf numFmtId="168" fontId="6" fillId="0" borderId="2" xfId="1" applyNumberFormat="1" applyFont="1" applyFill="1" applyBorder="1" applyAlignment="1">
      <alignment vertical="center" wrapText="1"/>
    </xf>
    <xf numFmtId="169" fontId="6" fillId="0" borderId="2" xfId="2" applyNumberFormat="1" applyFont="1" applyFill="1" applyBorder="1" applyAlignment="1">
      <alignment vertical="center"/>
    </xf>
    <xf numFmtId="10" fontId="6" fillId="0" borderId="2" xfId="4" applyNumberFormat="1" applyFont="1" applyFill="1" applyBorder="1" applyAlignment="1">
      <alignment vertical="center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71" fontId="5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vertical="center" wrapText="1"/>
    </xf>
    <xf numFmtId="9" fontId="5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9" fontId="8" fillId="0" borderId="2" xfId="4" applyFont="1" applyBorder="1" applyAlignment="1">
      <alignment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8" fillId="10" borderId="2" xfId="5" applyFont="1" applyFill="1" applyBorder="1" applyAlignment="1" applyProtection="1">
      <alignment horizontal="center" vertical="center" textRotation="255" wrapText="1"/>
      <protection locked="0"/>
    </xf>
    <xf numFmtId="0" fontId="3" fillId="10" borderId="2" xfId="5" applyFont="1" applyFill="1" applyBorder="1" applyAlignment="1" applyProtection="1">
      <alignment horizontal="center" vertical="center" wrapText="1"/>
      <protection locked="0"/>
    </xf>
    <xf numFmtId="0" fontId="3" fillId="10" borderId="3" xfId="5" applyFont="1" applyFill="1" applyBorder="1" applyAlignment="1" applyProtection="1">
      <alignment horizontal="center" vertical="center" wrapText="1"/>
      <protection locked="0"/>
    </xf>
    <xf numFmtId="0" fontId="18" fillId="10" borderId="6" xfId="5" applyFont="1" applyFill="1" applyBorder="1" applyAlignment="1" applyProtection="1">
      <alignment horizontal="center" vertical="center" wrapText="1"/>
      <protection locked="0"/>
    </xf>
    <xf numFmtId="0" fontId="3" fillId="10" borderId="5" xfId="5" applyFont="1" applyFill="1" applyBorder="1" applyAlignment="1" applyProtection="1">
      <alignment horizontal="center" vertical="center" wrapText="1"/>
      <protection locked="0"/>
    </xf>
    <xf numFmtId="0" fontId="18" fillId="2" borderId="0" xfId="5" applyFont="1" applyFill="1" applyBorder="1" applyAlignment="1" applyProtection="1">
      <alignment horizontal="center"/>
      <protection locked="0"/>
    </xf>
    <xf numFmtId="10" fontId="18" fillId="2" borderId="0" xfId="5" applyNumberFormat="1" applyFont="1" applyFill="1" applyBorder="1" applyAlignment="1" applyProtection="1">
      <alignment horizontal="center"/>
      <protection locked="0"/>
    </xf>
    <xf numFmtId="0" fontId="18" fillId="2" borderId="0" xfId="5" applyFont="1" applyFill="1" applyBorder="1" applyAlignment="1" applyProtection="1">
      <alignment horizontal="center"/>
      <protection locked="0"/>
    </xf>
    <xf numFmtId="0" fontId="18" fillId="2" borderId="15" xfId="5" applyFont="1" applyFill="1" applyBorder="1" applyAlignment="1" applyProtection="1">
      <protection locked="0"/>
    </xf>
    <xf numFmtId="10" fontId="18" fillId="2" borderId="15" xfId="5" applyNumberFormat="1" applyFont="1" applyFill="1" applyBorder="1" applyAlignment="1" applyProtection="1">
      <protection locked="0"/>
    </xf>
    <xf numFmtId="0" fontId="19" fillId="2" borderId="0" xfId="0" applyFont="1" applyFill="1"/>
    <xf numFmtId="0" fontId="20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9" fontId="5" fillId="2" borderId="2" xfId="4" applyFont="1" applyFill="1" applyBorder="1" applyAlignment="1">
      <alignment horizontal="center" vertical="center"/>
    </xf>
    <xf numFmtId="164" fontId="6" fillId="2" borderId="2" xfId="1" applyFont="1" applyFill="1" applyBorder="1" applyAlignment="1">
      <alignment horizontal="center" vertical="center" wrapText="1"/>
    </xf>
    <xf numFmtId="9" fontId="5" fillId="2" borderId="4" xfId="4" applyFont="1" applyFill="1" applyBorder="1" applyAlignment="1">
      <alignment horizontal="center" vertical="center"/>
    </xf>
    <xf numFmtId="9" fontId="13" fillId="2" borderId="2" xfId="0" applyNumberFormat="1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/>
    </xf>
    <xf numFmtId="9" fontId="6" fillId="2" borderId="2" xfId="4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textRotation="45" wrapText="1"/>
    </xf>
    <xf numFmtId="0" fontId="15" fillId="2" borderId="7" xfId="0" applyFont="1" applyFill="1" applyBorder="1" applyAlignment="1">
      <alignment horizontal="center" vertical="center" textRotation="45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9" fontId="5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9" fontId="5" fillId="0" borderId="9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171" fontId="5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11" borderId="4" xfId="5" applyFont="1" applyFill="1" applyBorder="1" applyAlignment="1" applyProtection="1">
      <alignment horizontal="center" vertical="center" wrapText="1"/>
      <protection locked="0"/>
    </xf>
    <xf numFmtId="0" fontId="3" fillId="11" borderId="14" xfId="5" applyFont="1" applyFill="1" applyBorder="1" applyAlignment="1" applyProtection="1">
      <alignment horizontal="center" vertical="center" wrapText="1"/>
      <protection locked="0"/>
    </xf>
    <xf numFmtId="0" fontId="3" fillId="11" borderId="3" xfId="5" applyFont="1" applyFill="1" applyBorder="1" applyAlignment="1" applyProtection="1">
      <alignment horizontal="center" vertical="center" wrapText="1"/>
      <protection locked="0"/>
    </xf>
    <xf numFmtId="0" fontId="3" fillId="10" borderId="4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3" borderId="2" xfId="5" applyFont="1" applyFill="1" applyBorder="1" applyAlignment="1" applyProtection="1">
      <alignment horizontal="center" vertical="center" wrapText="1"/>
      <protection locked="0"/>
    </xf>
    <xf numFmtId="0" fontId="3" fillId="10" borderId="2" xfId="5" applyFont="1" applyFill="1" applyBorder="1" applyAlignment="1" applyProtection="1">
      <alignment horizontal="center" vertical="center" wrapText="1"/>
      <protection locked="0"/>
    </xf>
    <xf numFmtId="0" fontId="3" fillId="10" borderId="7" xfId="5" applyFont="1" applyFill="1" applyBorder="1" applyAlignment="1" applyProtection="1">
      <alignment horizontal="center" vertical="center" wrapText="1"/>
      <protection locked="0"/>
    </xf>
    <xf numFmtId="0" fontId="3" fillId="10" borderId="5" xfId="5" applyFont="1" applyFill="1" applyBorder="1" applyAlignment="1" applyProtection="1">
      <alignment horizontal="center" vertical="center" wrapText="1"/>
      <protection locked="0"/>
    </xf>
    <xf numFmtId="0" fontId="3" fillId="11" borderId="2" xfId="5" applyFont="1" applyFill="1" applyBorder="1" applyAlignment="1" applyProtection="1">
      <alignment horizontal="center" vertical="center" wrapText="1"/>
      <protection locked="0"/>
    </xf>
    <xf numFmtId="0" fontId="3" fillId="11" borderId="9" xfId="5" applyFont="1" applyFill="1" applyBorder="1" applyAlignment="1" applyProtection="1">
      <alignment horizontal="center" vertical="center" wrapText="1"/>
      <protection locked="0"/>
    </xf>
    <xf numFmtId="0" fontId="3" fillId="11" borderId="5" xfId="5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1" fontId="6" fillId="0" borderId="2" xfId="0" applyNumberFormat="1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9" fontId="6" fillId="0" borderId="2" xfId="4" applyFont="1" applyFill="1" applyBorder="1" applyAlignment="1">
      <alignment horizontal="center" vertical="center" wrapText="1"/>
    </xf>
    <xf numFmtId="9" fontId="6" fillId="0" borderId="2" xfId="4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171" fontId="5" fillId="0" borderId="4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164" fontId="6" fillId="0" borderId="2" xfId="1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0" fontId="6" fillId="0" borderId="2" xfId="4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 wrapText="1"/>
    </xf>
    <xf numFmtId="9" fontId="5" fillId="2" borderId="10" xfId="0" applyNumberFormat="1" applyFont="1" applyFill="1" applyBorder="1" applyAlignment="1">
      <alignment horizontal="center" vertical="center" wrapText="1"/>
    </xf>
    <xf numFmtId="9" fontId="5" fillId="2" borderId="8" xfId="0" applyNumberFormat="1" applyFont="1" applyFill="1" applyBorder="1" applyAlignment="1">
      <alignment horizontal="center" vertical="center" wrapText="1"/>
    </xf>
    <xf numFmtId="9" fontId="5" fillId="2" borderId="6" xfId="0" applyNumberFormat="1" applyFont="1" applyFill="1" applyBorder="1" applyAlignment="1">
      <alignment horizontal="center" vertical="center" wrapText="1"/>
    </xf>
    <xf numFmtId="10" fontId="6" fillId="0" borderId="2" xfId="4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64" fontId="6" fillId="2" borderId="2" xfId="1" applyFont="1" applyFill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/>
    </xf>
    <xf numFmtId="9" fontId="5" fillId="2" borderId="2" xfId="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10" fontId="8" fillId="0" borderId="2" xfId="4" applyNumberFormat="1" applyFont="1" applyBorder="1" applyAlignment="1">
      <alignment horizontal="center" vertical="center" wrapText="1"/>
    </xf>
    <xf numFmtId="10" fontId="6" fillId="2" borderId="2" xfId="4" applyNumberFormat="1" applyFont="1" applyFill="1" applyBorder="1" applyAlignment="1">
      <alignment horizontal="center" vertical="center" wrapText="1"/>
    </xf>
    <xf numFmtId="10" fontId="7" fillId="2" borderId="2" xfId="4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9" fontId="5" fillId="0" borderId="2" xfId="4" applyFont="1" applyFill="1" applyBorder="1" applyAlignment="1">
      <alignment horizontal="center" vertical="center"/>
    </xf>
    <xf numFmtId="167" fontId="6" fillId="2" borderId="2" xfId="4" applyNumberFormat="1" applyFont="1" applyFill="1" applyBorder="1" applyAlignment="1">
      <alignment horizontal="center" vertical="center" wrapText="1"/>
    </xf>
    <xf numFmtId="9" fontId="6" fillId="2" borderId="2" xfId="4" applyFont="1" applyFill="1" applyBorder="1" applyAlignment="1">
      <alignment horizontal="center" vertical="center" wrapText="1"/>
    </xf>
    <xf numFmtId="9" fontId="6" fillId="2" borderId="2" xfId="4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9" fontId="5" fillId="2" borderId="9" xfId="0" applyNumberFormat="1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6" fontId="5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6" fontId="5" fillId="2" borderId="2" xfId="3" applyNumberFormat="1" applyFont="1" applyFill="1" applyBorder="1" applyAlignment="1">
      <alignment horizontal="center" vertical="center" wrapText="1"/>
    </xf>
    <xf numFmtId="42" fontId="5" fillId="2" borderId="2" xfId="3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10" fontId="5" fillId="2" borderId="9" xfId="0" applyNumberFormat="1" applyFont="1" applyFill="1" applyBorder="1" applyAlignment="1">
      <alignment horizontal="center" vertical="center" wrapText="1"/>
    </xf>
    <xf numFmtId="10" fontId="5" fillId="2" borderId="7" xfId="0" applyNumberFormat="1" applyFont="1" applyFill="1" applyBorder="1" applyAlignment="1">
      <alignment horizontal="center" vertical="center" wrapText="1"/>
    </xf>
    <xf numFmtId="10" fontId="5" fillId="2" borderId="5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8" fillId="2" borderId="0" xfId="5" applyFont="1" applyFill="1" applyBorder="1" applyAlignment="1" applyProtection="1">
      <alignment horizontal="center"/>
      <protection locked="0"/>
    </xf>
    <xf numFmtId="170" fontId="6" fillId="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0" fontId="16" fillId="2" borderId="9" xfId="0" applyNumberFormat="1" applyFont="1" applyFill="1" applyBorder="1" applyAlignment="1">
      <alignment horizontal="center" vertical="center" wrapText="1"/>
    </xf>
    <xf numFmtId="10" fontId="16" fillId="2" borderId="7" xfId="0" applyNumberFormat="1" applyFont="1" applyFill="1" applyBorder="1" applyAlignment="1">
      <alignment horizontal="center" vertical="center" wrapText="1"/>
    </xf>
    <xf numFmtId="42" fontId="5" fillId="2" borderId="9" xfId="3" applyFont="1" applyFill="1" applyBorder="1" applyAlignment="1">
      <alignment horizontal="center" vertical="center" wrapText="1"/>
    </xf>
    <xf numFmtId="42" fontId="5" fillId="2" borderId="7" xfId="3" applyFont="1" applyFill="1" applyBorder="1" applyAlignment="1">
      <alignment horizontal="center" vertical="center" wrapText="1"/>
    </xf>
    <xf numFmtId="42" fontId="5" fillId="2" borderId="5" xfId="3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 wrapText="1"/>
    </xf>
    <xf numFmtId="10" fontId="7" fillId="0" borderId="2" xfId="4" applyNumberFormat="1" applyFont="1" applyFill="1" applyBorder="1" applyAlignment="1">
      <alignment horizontal="center" vertical="center" wrapText="1"/>
    </xf>
    <xf numFmtId="10" fontId="6" fillId="0" borderId="9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16" xfId="0" applyNumberFormat="1" applyFont="1" applyFill="1" applyBorder="1" applyAlignment="1">
      <alignment horizontal="center" vertical="center"/>
    </xf>
    <xf numFmtId="10" fontId="6" fillId="0" borderId="9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/>
  </cellXfs>
  <cellStyles count="6">
    <cellStyle name="Millares" xfId="1" builtinId="3"/>
    <cellStyle name="Millares [0]" xfId="2" builtinId="6"/>
    <cellStyle name="Moneda [0]" xfId="3" builtinId="7"/>
    <cellStyle name="Normal" xfId="0" builtinId="0"/>
    <cellStyle name="Normal 4" xfId="5" xr:uid="{011C4E3B-FAB5-41CA-8F3D-08792B6322B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131</xdr:row>
      <xdr:rowOff>0</xdr:rowOff>
    </xdr:from>
    <xdr:ext cx="762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9539321A-73F4-4D51-8288-F10FB2B5EED7}"/>
            </a:ext>
          </a:extLst>
        </xdr:cNvPr>
        <xdr:cNvSpPr txBox="1"/>
      </xdr:nvSpPr>
      <xdr:spPr>
        <a:xfrm>
          <a:off x="3810000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3BEE1A0B-DB7D-4B04-B0E2-79C7343AFDE2}"/>
            </a:ext>
          </a:extLst>
        </xdr:cNvPr>
        <xdr:cNvSpPr txBox="1"/>
      </xdr:nvSpPr>
      <xdr:spPr>
        <a:xfrm>
          <a:off x="4210050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957A864A-1473-4DBF-BC47-34073EC8D56B}"/>
            </a:ext>
          </a:extLst>
        </xdr:cNvPr>
        <xdr:cNvSpPr txBox="1"/>
      </xdr:nvSpPr>
      <xdr:spPr>
        <a:xfrm>
          <a:off x="4210050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6D715C9-AD41-40C8-85AE-7B30A9D4ACA4}"/>
            </a:ext>
          </a:extLst>
        </xdr:cNvPr>
        <xdr:cNvSpPr txBox="1"/>
      </xdr:nvSpPr>
      <xdr:spPr>
        <a:xfrm>
          <a:off x="4210050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A4DFA258-7B76-419B-AC31-DCEB56F2AE6C}"/>
            </a:ext>
          </a:extLst>
        </xdr:cNvPr>
        <xdr:cNvSpPr txBox="1"/>
      </xdr:nvSpPr>
      <xdr:spPr>
        <a:xfrm>
          <a:off x="4210050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E42CE106-C16D-43B5-9A31-7DBE5622920F}"/>
            </a:ext>
          </a:extLst>
        </xdr:cNvPr>
        <xdr:cNvSpPr txBox="1"/>
      </xdr:nvSpPr>
      <xdr:spPr>
        <a:xfrm>
          <a:off x="4210050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7091C5E2-3C7B-41B7-8E07-1EE81B91C17C}"/>
            </a:ext>
          </a:extLst>
        </xdr:cNvPr>
        <xdr:cNvSpPr txBox="1"/>
      </xdr:nvSpPr>
      <xdr:spPr>
        <a:xfrm>
          <a:off x="4210050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131</xdr:row>
      <xdr:rowOff>0</xdr:rowOff>
    </xdr:from>
    <xdr:ext cx="76200" cy="1714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8157C6A7-0D42-43D8-B02A-32C11CC20C10}"/>
            </a:ext>
          </a:extLst>
        </xdr:cNvPr>
        <xdr:cNvSpPr txBox="1"/>
      </xdr:nvSpPr>
      <xdr:spPr>
        <a:xfrm>
          <a:off x="3810000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5532C270-9237-4D27-BAEA-F233D7FE6A00}"/>
            </a:ext>
          </a:extLst>
        </xdr:cNvPr>
        <xdr:cNvSpPr txBox="1"/>
      </xdr:nvSpPr>
      <xdr:spPr>
        <a:xfrm>
          <a:off x="4210050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BFDCF8E5-7FE7-4A00-908A-006B7829DD41}"/>
            </a:ext>
          </a:extLst>
        </xdr:cNvPr>
        <xdr:cNvSpPr txBox="1"/>
      </xdr:nvSpPr>
      <xdr:spPr>
        <a:xfrm>
          <a:off x="4210050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8F836BDA-2CE7-4D1D-9FEC-7320C46F9648}"/>
            </a:ext>
          </a:extLst>
        </xdr:cNvPr>
        <xdr:cNvSpPr txBox="1"/>
      </xdr:nvSpPr>
      <xdr:spPr>
        <a:xfrm>
          <a:off x="4210050" y="24765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B91A265C-408E-4703-BE3B-F5B49C109887}"/>
            </a:ext>
          </a:extLst>
        </xdr:cNvPr>
        <xdr:cNvSpPr txBox="1"/>
      </xdr:nvSpPr>
      <xdr:spPr>
        <a:xfrm>
          <a:off x="4210050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C207F221-0B1C-47A1-AB73-CB33E56B0834}"/>
            </a:ext>
          </a:extLst>
        </xdr:cNvPr>
        <xdr:cNvSpPr txBox="1"/>
      </xdr:nvSpPr>
      <xdr:spPr>
        <a:xfrm>
          <a:off x="4210050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5C7814E2-BF58-4D3C-8F09-AC79C98C5E2C}"/>
            </a:ext>
          </a:extLst>
        </xdr:cNvPr>
        <xdr:cNvSpPr txBox="1"/>
      </xdr:nvSpPr>
      <xdr:spPr>
        <a:xfrm>
          <a:off x="4210050" y="24765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DDAEEFE7-4FC9-40D7-8272-C8C65EA93A15}"/>
            </a:ext>
          </a:extLst>
        </xdr:cNvPr>
        <xdr:cNvSpPr txBox="1"/>
      </xdr:nvSpPr>
      <xdr:spPr>
        <a:xfrm>
          <a:off x="3810000" y="14287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18F78DDE-8FFD-4D2B-B09F-BC747026A880}"/>
            </a:ext>
          </a:extLst>
        </xdr:cNvPr>
        <xdr:cNvSpPr txBox="1"/>
      </xdr:nvSpPr>
      <xdr:spPr>
        <a:xfrm>
          <a:off x="4210050" y="14287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BD56C59A-1C6E-43C5-8E7D-3CD26AEB9394}"/>
            </a:ext>
          </a:extLst>
        </xdr:cNvPr>
        <xdr:cNvSpPr txBox="1"/>
      </xdr:nvSpPr>
      <xdr:spPr>
        <a:xfrm>
          <a:off x="4210050" y="14287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771C0A8-0FDC-4D91-B608-5C411BDBAF74}"/>
            </a:ext>
          </a:extLst>
        </xdr:cNvPr>
        <xdr:cNvSpPr txBox="1"/>
      </xdr:nvSpPr>
      <xdr:spPr>
        <a:xfrm>
          <a:off x="4210050" y="14287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BBFE3DC7-C766-4C58-9DFF-0ADD4FACE17E}"/>
            </a:ext>
          </a:extLst>
        </xdr:cNvPr>
        <xdr:cNvSpPr txBox="1"/>
      </xdr:nvSpPr>
      <xdr:spPr>
        <a:xfrm>
          <a:off x="4210050" y="14287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956F87AA-F352-4C04-B72F-5611BFDA2EA6}"/>
            </a:ext>
          </a:extLst>
        </xdr:cNvPr>
        <xdr:cNvSpPr txBox="1"/>
      </xdr:nvSpPr>
      <xdr:spPr>
        <a:xfrm>
          <a:off x="4210050" y="14287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88A7165F-3B56-4AE8-B8DA-93A22F13F2B3}"/>
            </a:ext>
          </a:extLst>
        </xdr:cNvPr>
        <xdr:cNvSpPr txBox="1"/>
      </xdr:nvSpPr>
      <xdr:spPr>
        <a:xfrm>
          <a:off x="4210050" y="14287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F63EB4CE-8F4A-4C42-8FA8-A37E2D5BBEBE}"/>
            </a:ext>
          </a:extLst>
        </xdr:cNvPr>
        <xdr:cNvSpPr txBox="1"/>
      </xdr:nvSpPr>
      <xdr:spPr>
        <a:xfrm>
          <a:off x="3810000" y="14287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BE8EB37F-86A8-4796-8733-9E18B668CF33}"/>
            </a:ext>
          </a:extLst>
        </xdr:cNvPr>
        <xdr:cNvSpPr txBox="1"/>
      </xdr:nvSpPr>
      <xdr:spPr>
        <a:xfrm>
          <a:off x="4210050" y="14287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422322F-BE12-4E94-8417-3EF40E7F1BD4}"/>
            </a:ext>
          </a:extLst>
        </xdr:cNvPr>
        <xdr:cNvSpPr txBox="1"/>
      </xdr:nvSpPr>
      <xdr:spPr>
        <a:xfrm>
          <a:off x="4210050" y="14287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91EFBAB9-C30E-47B6-83F6-872802C69480}"/>
            </a:ext>
          </a:extLst>
        </xdr:cNvPr>
        <xdr:cNvSpPr txBox="1"/>
      </xdr:nvSpPr>
      <xdr:spPr>
        <a:xfrm>
          <a:off x="4210050" y="14287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309ED6AF-C7FF-444F-BEF3-B2F8B46BE6EA}"/>
            </a:ext>
          </a:extLst>
        </xdr:cNvPr>
        <xdr:cNvSpPr txBox="1"/>
      </xdr:nvSpPr>
      <xdr:spPr>
        <a:xfrm>
          <a:off x="4210050" y="14287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22B9CB3F-C408-4DE3-B9BB-91D1B84DF103}"/>
            </a:ext>
          </a:extLst>
        </xdr:cNvPr>
        <xdr:cNvSpPr txBox="1"/>
      </xdr:nvSpPr>
      <xdr:spPr>
        <a:xfrm>
          <a:off x="4210050" y="14287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D1B6CC0B-D24B-45DF-BF45-12A4B7C92C6D}"/>
            </a:ext>
          </a:extLst>
        </xdr:cNvPr>
        <xdr:cNvSpPr txBox="1"/>
      </xdr:nvSpPr>
      <xdr:spPr>
        <a:xfrm>
          <a:off x="4210050" y="14287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121AD0EE-078B-40F3-8BF9-D6E6B42F88ED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567FE214-6F4F-4829-BEC9-88CEB3E9FD4F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C827CDB1-B76A-4F59-BC58-B6AC48E32688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8ADD9E29-7DF6-41B3-9957-9E9A2F752063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7F4C4260-7851-4D62-8140-E646AA75863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BC4F8BB5-9512-41BE-8314-45D5C35FAD3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3E156F9-06D3-4296-8228-E3922AC7F827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E74751A2-DCBB-4EF8-8E0F-0433F33AB18A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F6C20CA7-ABC1-42DC-88A3-9E165CA724C5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A5048EF9-542E-4152-A3E9-A7346D717545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DFB8CF48-998F-4AA5-BAC5-0CB67C295360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4215027A-332E-46B5-A753-E337E2AD288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FAB300CF-BF33-4D22-BC9A-EC0FEBB8923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C03D773D-4A81-4078-9912-64850F6308E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289D765F-B4D0-42D0-844D-9ADF2E8A8F15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B7482AB6-05F5-4794-ABF6-6A327256718E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27AED32C-015B-43F9-88C2-397FAB586C5A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12978D78-FA0E-4064-A3B1-8B098E326FE5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AF3BF9B3-33CC-46F5-BEAF-F643576955C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96C255B9-7BBD-4D8D-8E3F-D2526744972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1A706430-5CEB-42BE-9A61-36D6D466AAE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5CAB51D3-647A-4EC6-B05E-CD566271FA02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2F844F92-912D-4B03-8CDA-0B45BF864102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B7CF7E1A-0BD0-41C4-BDE1-C9A727136FB6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85BF9A8C-F098-44E2-9EC2-CA9722F972E8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8CE3DF6A-4954-4F78-A4A2-33718A3059F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B59D34BA-FA64-4E44-AFC4-62EAF3BD20F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F254333B-F2A4-45CA-B290-1E9F7F9F1C8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DE41D0F2-2E28-4A5D-997D-CE18F9B00A4C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738FBAB3-F958-41CB-9ADB-62B128B9C7F7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7186C253-F193-404C-823F-B3440B2B05A2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320759DB-36BF-449A-84ED-31678287DA33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85C8BD3A-3163-41F7-A627-D408A7A17D2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578C31E7-89D4-4EB7-8EDF-214EE928F02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C78B1BBA-19AC-40BF-BAF0-8F20035D641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9A60977E-AA53-4BAE-9558-9968754FAE46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B988C566-1406-4A9B-8FF9-06469F7BE243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B3A31060-972C-488D-920A-696990ECE6B7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4E32A4F3-9022-4DC4-9CCD-E1F22EA9974D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D049A47C-66CD-4916-B014-F7375F198CF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F66941EF-059B-4F60-B944-E7D5B740E25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B41EEBAF-50F5-404E-90A5-CCA2E052982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AD5D50DC-5EA2-445A-8C3B-110DB0FDFB13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80B896B-117F-41FE-A7E1-1C0F81960EFB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3A136AC7-6829-4C14-ADF9-6BA3FA52E1DE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5CE94019-BF9F-472C-9196-14278C3AD63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8C66A3F2-BCB0-4C85-ADFD-3982FAA810E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747CEDF7-9DDF-484D-BCFB-C09A37DDB68E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DE2DEE4B-9250-47C7-BB1C-971561789511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2EFCE9F1-3108-4DC7-91A6-E9EC8DDB4A18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3403698E-5346-4FC0-BCFA-AD79BB555475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646520D3-357F-416B-B78D-D8DAE083AB33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C280DA9E-009F-4100-AC5B-9F3223D45F3C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3D7BE021-66B7-4D07-B90F-0A72ED5090D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3F06F45E-937B-4ED6-9D71-AB54A99243C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A5E8D7ED-113B-48CD-9AC3-B66CDE8DA12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2642592-E73E-42DF-B47C-000A9F25326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8B883688-8CCB-410B-BA27-BCC9619B4E3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2325DB85-6426-4A01-A0EB-BF3BFCA1AF7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DA4A758E-D689-4D41-99A7-1CC0578B184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B3CA42E8-5AD6-4A53-976B-ADBD1CE2F91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77B15B6A-6078-4E8F-8B87-D413263F742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B26D3D96-6C0C-48A9-A24F-E92CBC350677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BE31AA56-E532-4B1A-9C18-44C9479EC5D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48C630B9-7862-4B32-95DE-B9969B8E64A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33C04F82-22B6-44D1-9B42-F550D4B102F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628D3A7C-58E0-4A1D-97CD-52A7D7EC338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AC7E6759-E1FC-4AF7-93AF-00B12DBE1A17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76391747-FB41-4868-ABB4-0F6F78FEF03B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959FE136-894A-4781-BF00-B5CD22D25E8A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00" name="Shape 4">
          <a:extLst>
            <a:ext uri="{FF2B5EF4-FFF2-40B4-BE49-F238E27FC236}">
              <a16:creationId xmlns:a16="http://schemas.microsoft.com/office/drawing/2014/main" id="{ABEBDA9F-5E29-4B4F-8353-27B7EF42FE0E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01" name="Shape 4">
          <a:extLst>
            <a:ext uri="{FF2B5EF4-FFF2-40B4-BE49-F238E27FC236}">
              <a16:creationId xmlns:a16="http://schemas.microsoft.com/office/drawing/2014/main" id="{B301B1BE-ED03-494B-90E4-0920EC9E958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02" name="Shape 4">
          <a:extLst>
            <a:ext uri="{FF2B5EF4-FFF2-40B4-BE49-F238E27FC236}">
              <a16:creationId xmlns:a16="http://schemas.microsoft.com/office/drawing/2014/main" id="{B2AF217B-A951-483D-875A-459178A5201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03" name="Shape 4">
          <a:extLst>
            <a:ext uri="{FF2B5EF4-FFF2-40B4-BE49-F238E27FC236}">
              <a16:creationId xmlns:a16="http://schemas.microsoft.com/office/drawing/2014/main" id="{EC67C7B8-ABE1-4125-8F25-FCF69CE98BA2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04" name="Shape 4">
          <a:extLst>
            <a:ext uri="{FF2B5EF4-FFF2-40B4-BE49-F238E27FC236}">
              <a16:creationId xmlns:a16="http://schemas.microsoft.com/office/drawing/2014/main" id="{DD8612FE-3A48-4FF6-BC29-1B630ED766CC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05" name="Shape 4">
          <a:extLst>
            <a:ext uri="{FF2B5EF4-FFF2-40B4-BE49-F238E27FC236}">
              <a16:creationId xmlns:a16="http://schemas.microsoft.com/office/drawing/2014/main" id="{1981E7CC-F610-4ECB-BEE8-BC657EC7AF4E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3845D091-1437-4565-A0EC-754B8D6DB210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FA09D92D-3528-4983-9ED1-C20E690146EF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29FD6FF8-2F9C-4C25-836B-4CAAE0F4D2AC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5B6499E6-12D1-43CD-8B07-A45B525AC50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374AC8BE-C605-462F-BE7C-7D660975CBD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DFC6670D-523E-4D41-9C1A-F7B29FF89F0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BDE804E6-E437-4656-AB01-DE1FC8415207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8C72A7C8-3F9C-47FE-A18E-328CF37918E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4" name="Shape 4">
          <a:extLst>
            <a:ext uri="{FF2B5EF4-FFF2-40B4-BE49-F238E27FC236}">
              <a16:creationId xmlns:a16="http://schemas.microsoft.com/office/drawing/2014/main" id="{9BB109B9-9766-4858-8359-41A2C883D72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5" name="Shape 4">
          <a:extLst>
            <a:ext uri="{FF2B5EF4-FFF2-40B4-BE49-F238E27FC236}">
              <a16:creationId xmlns:a16="http://schemas.microsoft.com/office/drawing/2014/main" id="{421AF760-898F-49D7-BE6A-7460853EEB8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6" name="Shape 4">
          <a:extLst>
            <a:ext uri="{FF2B5EF4-FFF2-40B4-BE49-F238E27FC236}">
              <a16:creationId xmlns:a16="http://schemas.microsoft.com/office/drawing/2014/main" id="{B6E6E38F-10C3-40CC-9E0B-477454EECBE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7" name="Shape 4">
          <a:extLst>
            <a:ext uri="{FF2B5EF4-FFF2-40B4-BE49-F238E27FC236}">
              <a16:creationId xmlns:a16="http://schemas.microsoft.com/office/drawing/2014/main" id="{7BC08F61-EAEA-40B0-B588-18E03ABDE44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8" name="Shape 4">
          <a:extLst>
            <a:ext uri="{FF2B5EF4-FFF2-40B4-BE49-F238E27FC236}">
              <a16:creationId xmlns:a16="http://schemas.microsoft.com/office/drawing/2014/main" id="{7C48F1AE-E836-4A63-AA24-F7E29011F42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9" name="Shape 4">
          <a:extLst>
            <a:ext uri="{FF2B5EF4-FFF2-40B4-BE49-F238E27FC236}">
              <a16:creationId xmlns:a16="http://schemas.microsoft.com/office/drawing/2014/main" id="{FBA03B20-6419-4F82-B4C1-5172723FD70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C2770488-5EBC-4045-A1C8-D83BF891D31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12B17FBA-EC98-4BEA-9EC1-878DF75B264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F6D19FFB-5C24-47E7-9219-D9D96AF2F39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E73CB0DE-5A31-4E2E-A453-B65F26CA59D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D549047B-97C9-4B1D-8634-271F93BE6714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A7A4ABA9-B2BF-43D9-9C3A-3C84BC86D380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85481BF4-1446-4F4C-B217-9305775D476D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1FDF5CB7-FD8F-4A0C-822B-CDF818E4A45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D821DD03-2D85-4240-AAC5-263440B1BB5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87C15A9D-229C-4628-85BF-E45D36AB936C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86C921B3-F087-4DF4-9295-778CA8EC0473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F03A5B3B-790D-4300-AF92-6497D18D0465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9B6FECEE-0E11-4D4A-929B-4CBE700321B3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97DB3DA9-2BF5-4DB2-B234-DABFA857376F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97C93AD3-AED7-4368-82A4-BB3A930F8456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FB39438F-C14A-48B5-8464-64251C519FD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02EBD3C9-1E5C-4831-A17A-7FF467844B2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4E6BA4DD-93EB-4F03-9D1E-8CB4E1A2F86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E94469D9-DA90-497B-8694-743E31328BD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EFA5D92E-C400-475B-A613-06F4087C1EB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1AFAA231-98CC-436D-B199-0300203C51C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67B07C7E-D5E7-4406-BBA0-8443BCC5318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5A898353-E062-4650-AAF6-7567EAF2AFD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66870D5-96BB-49D9-B873-A143A241792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4BC450E8-6D20-4AA7-B27E-341CBE09735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EEAB059A-0365-474A-9AD1-C6F849C1726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34E361FB-73AD-44F7-85B1-69280548A6F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3999197D-E827-43EB-A2CC-B64BECDF78F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E6382F2-2344-4F73-8CFE-980231B62D9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4373799D-1B42-450C-995E-30C3741BBC1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0" name="Shape 4">
          <a:extLst>
            <a:ext uri="{FF2B5EF4-FFF2-40B4-BE49-F238E27FC236}">
              <a16:creationId xmlns:a16="http://schemas.microsoft.com/office/drawing/2014/main" id="{1FBDE283-7AEC-4F4F-8567-33D6BBE8A7D2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1" name="Shape 4">
          <a:extLst>
            <a:ext uri="{FF2B5EF4-FFF2-40B4-BE49-F238E27FC236}">
              <a16:creationId xmlns:a16="http://schemas.microsoft.com/office/drawing/2014/main" id="{B771D14B-812E-43D1-96A8-CE339F92683D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DD5E929D-298D-4E56-A33B-787DC2ED5631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53" name="Shape 4">
          <a:extLst>
            <a:ext uri="{FF2B5EF4-FFF2-40B4-BE49-F238E27FC236}">
              <a16:creationId xmlns:a16="http://schemas.microsoft.com/office/drawing/2014/main" id="{B3862A15-E561-4978-B20C-57754BFD967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54" name="Shape 4">
          <a:extLst>
            <a:ext uri="{FF2B5EF4-FFF2-40B4-BE49-F238E27FC236}">
              <a16:creationId xmlns:a16="http://schemas.microsoft.com/office/drawing/2014/main" id="{8E930C3B-56C8-45B2-AE0B-56AE59C4137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5" name="Shape 4">
          <a:extLst>
            <a:ext uri="{FF2B5EF4-FFF2-40B4-BE49-F238E27FC236}">
              <a16:creationId xmlns:a16="http://schemas.microsoft.com/office/drawing/2014/main" id="{E8545F25-0382-4B98-9C2B-03AA5206EBBD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6" name="Shape 4">
          <a:extLst>
            <a:ext uri="{FF2B5EF4-FFF2-40B4-BE49-F238E27FC236}">
              <a16:creationId xmlns:a16="http://schemas.microsoft.com/office/drawing/2014/main" id="{F4071568-26DC-4BA9-A85C-649BE714A785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7" name="Shape 4">
          <a:extLst>
            <a:ext uri="{FF2B5EF4-FFF2-40B4-BE49-F238E27FC236}">
              <a16:creationId xmlns:a16="http://schemas.microsoft.com/office/drawing/2014/main" id="{039EE281-BF36-4F7B-9C26-B5ECA99FD2F4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58" name="Shape 4">
          <a:extLst>
            <a:ext uri="{FF2B5EF4-FFF2-40B4-BE49-F238E27FC236}">
              <a16:creationId xmlns:a16="http://schemas.microsoft.com/office/drawing/2014/main" id="{88AE1013-9102-487E-ABE0-9E9577A524CA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59" name="Shape 4">
          <a:extLst>
            <a:ext uri="{FF2B5EF4-FFF2-40B4-BE49-F238E27FC236}">
              <a16:creationId xmlns:a16="http://schemas.microsoft.com/office/drawing/2014/main" id="{BF6E0F7D-C7D4-4146-B192-4A32493B6F36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60" name="Shape 4">
          <a:extLst>
            <a:ext uri="{FF2B5EF4-FFF2-40B4-BE49-F238E27FC236}">
              <a16:creationId xmlns:a16="http://schemas.microsoft.com/office/drawing/2014/main" id="{AE00F020-3F66-46B3-A72D-79E992881D2C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1" name="Shape 4">
          <a:extLst>
            <a:ext uri="{FF2B5EF4-FFF2-40B4-BE49-F238E27FC236}">
              <a16:creationId xmlns:a16="http://schemas.microsoft.com/office/drawing/2014/main" id="{A340363F-0061-4C5F-BBCC-FE5C8F629CD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2" name="Shape 4">
          <a:extLst>
            <a:ext uri="{FF2B5EF4-FFF2-40B4-BE49-F238E27FC236}">
              <a16:creationId xmlns:a16="http://schemas.microsoft.com/office/drawing/2014/main" id="{9323BB21-2C70-42CE-B027-32CE0AEB8B7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3" name="Shape 4">
          <a:extLst>
            <a:ext uri="{FF2B5EF4-FFF2-40B4-BE49-F238E27FC236}">
              <a16:creationId xmlns:a16="http://schemas.microsoft.com/office/drawing/2014/main" id="{83C6C9F8-7C5C-4E76-A0E8-35C0AC3D8EB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4" name="Shape 4">
          <a:extLst>
            <a:ext uri="{FF2B5EF4-FFF2-40B4-BE49-F238E27FC236}">
              <a16:creationId xmlns:a16="http://schemas.microsoft.com/office/drawing/2014/main" id="{B2F206C1-631C-4254-BFA5-188D1D20300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5" name="Shape 4">
          <a:extLst>
            <a:ext uri="{FF2B5EF4-FFF2-40B4-BE49-F238E27FC236}">
              <a16:creationId xmlns:a16="http://schemas.microsoft.com/office/drawing/2014/main" id="{32F89B1A-EA33-423F-8F35-0DE80C8A0F1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2DF3AE7A-AAA8-4626-90A8-315723C5856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7" name="Shape 4">
          <a:extLst>
            <a:ext uri="{FF2B5EF4-FFF2-40B4-BE49-F238E27FC236}">
              <a16:creationId xmlns:a16="http://schemas.microsoft.com/office/drawing/2014/main" id="{897E4B8C-CCB7-45A9-BAE7-BC43166DA1B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8" name="Shape 4">
          <a:extLst>
            <a:ext uri="{FF2B5EF4-FFF2-40B4-BE49-F238E27FC236}">
              <a16:creationId xmlns:a16="http://schemas.microsoft.com/office/drawing/2014/main" id="{73677AE7-2115-466F-9DAD-BE630B21C317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9" name="Shape 4">
          <a:extLst>
            <a:ext uri="{FF2B5EF4-FFF2-40B4-BE49-F238E27FC236}">
              <a16:creationId xmlns:a16="http://schemas.microsoft.com/office/drawing/2014/main" id="{494CCEC1-160E-44D4-AD90-79C59DD81E4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0" name="Shape 4">
          <a:extLst>
            <a:ext uri="{FF2B5EF4-FFF2-40B4-BE49-F238E27FC236}">
              <a16:creationId xmlns:a16="http://schemas.microsoft.com/office/drawing/2014/main" id="{5BB11B66-32CC-4C19-ADD4-5BD9278F19E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1" name="Shape 4">
          <a:extLst>
            <a:ext uri="{FF2B5EF4-FFF2-40B4-BE49-F238E27FC236}">
              <a16:creationId xmlns:a16="http://schemas.microsoft.com/office/drawing/2014/main" id="{D0107BE3-EFB0-4250-BB11-EBA20F044587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2" name="Shape 4">
          <a:extLst>
            <a:ext uri="{FF2B5EF4-FFF2-40B4-BE49-F238E27FC236}">
              <a16:creationId xmlns:a16="http://schemas.microsoft.com/office/drawing/2014/main" id="{3B52EA6D-D4C6-4A12-91A1-D05BA449A3E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3" name="Shape 4">
          <a:extLst>
            <a:ext uri="{FF2B5EF4-FFF2-40B4-BE49-F238E27FC236}">
              <a16:creationId xmlns:a16="http://schemas.microsoft.com/office/drawing/2014/main" id="{C833CA08-B89D-4B0E-9816-331E85DD89F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4" name="Shape 4">
          <a:extLst>
            <a:ext uri="{FF2B5EF4-FFF2-40B4-BE49-F238E27FC236}">
              <a16:creationId xmlns:a16="http://schemas.microsoft.com/office/drawing/2014/main" id="{2442DB6F-164C-4C34-8AB6-BD52E55B899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5" name="Shape 4">
          <a:extLst>
            <a:ext uri="{FF2B5EF4-FFF2-40B4-BE49-F238E27FC236}">
              <a16:creationId xmlns:a16="http://schemas.microsoft.com/office/drawing/2014/main" id="{5B0B60EE-7FDB-45F4-82FE-54C3BAB1AF1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2AD60227-59FC-442A-A6D7-D94FCD8C94F1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C3193F4C-977B-4A11-A1AB-2A6C3487DE02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B025026D-B864-49F6-8C6F-12E43517889B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A6241B84-0713-45C1-8BE3-A6C3B7FB7F1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7B80DD90-06C6-403A-ADA6-2D54B21426B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0A0B9820-6B8A-4CD8-B315-ADEDEB217AFA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77905C5D-0120-4076-AFA8-9628EA56A1C3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0C6CFF71-810E-470B-906B-EBABAB91F980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6F2240A2-F75F-4545-AA94-FEEA1E7DDFC8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B680A1DB-01BA-47A6-B1F3-711A5453A001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A3AF152E-09AE-404D-A542-1CD8B51AB1F8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45249643-BDEA-4268-A9C9-C0FA395768F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58E5BDC5-DA09-4F9F-A640-659B248B3D5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BC113238-6297-4E8C-83D2-46E1CFE4F36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F188830A-67AC-44DD-9A17-3D4979C9376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3750AEAC-14C2-4F47-851E-368A8218385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CF025C41-5E44-4686-B7A1-C9DC72F7A34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C73DC4BE-D800-4D99-83F2-585EA94C120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25EC5EDE-4CDF-4985-B6B3-92430E82888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3257DA6B-A48B-4C1D-B643-13623F64989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522D956B-6528-47ED-82BB-34DBD247AF2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5A910F1C-2DE5-4771-9CC2-B499264F050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506F5FA0-B112-4CFC-9D05-730369630AA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8566DCDC-1F6B-493F-81F0-8CADA4BE041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5767DC0D-1058-4171-801F-95BF0021BE3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6FDAE1C6-1D94-44D4-AED1-17CAB4E34A4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EFF8B261-88A9-4067-8413-9E005F5338C6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34042C09-CC04-4F3F-8094-BCABE159083E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35A060BC-98F6-4310-B4E4-434900DDA11C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86A38127-5AA5-4927-9C29-E3B3CE26368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68E22F33-FB6B-41CF-A48B-589AC602D4C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161E0D3F-9699-4ED9-875E-300BFD26AD0B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9B4925F3-D702-4558-8C8D-604FB26B23D1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E1E7F3FC-7D63-4C03-B1E7-3B968BE22E68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9591C0B7-69CF-474C-8C2F-8ACA35F8B4F1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1F3D3D68-56FC-4212-9143-D1075B403EA4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FCDF3D80-2AE0-4E61-942A-FC35AA10FBFF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594C1014-1DAF-4D6B-8832-467CA2BCE0B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B9ACE990-8BC1-40A4-889C-85021562A78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77BB7C64-1B0E-405C-99D6-EB29D236E7E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7B94619-B47F-4823-BD26-997F4BFADDB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632E6AF5-96B0-4B96-A197-8ADF040919C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DD9AABAA-7D0B-4051-BDF9-2B4A4DC89E6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110E6456-4617-4BA8-90C9-A06E88F64EA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9B57155B-5812-48D5-8DAD-62F4CA23FFF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D599D3F4-18C5-49D1-8453-1EEE90AAEEA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29ACB5B8-B3F3-4BEB-93E3-7C4866C4868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512A3973-5791-4728-A642-5328AD4BF8E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C54B0F2A-EC9D-4D30-9463-FB4D86E8236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14CB7F9E-1DE2-4E3A-B9C0-BE2A049E2AD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D22521B0-B205-4DDE-8C14-2DAE98F3E5A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90E0EC39-2130-4EF6-9F8D-B864A738E68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2E29C10D-70E4-4B0C-9C77-540836A41099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6768A3D5-2A19-45F2-B5DD-F9698C196915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294FD67B-98C7-4286-A839-9A1A887AEFDB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A4109294-FC89-4D1B-BE8F-502B6A86E5AF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55D54B17-83C5-4598-9C0C-5364770705B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9EE4F9B1-EBF8-4542-9FDF-3EB99414591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BC0A544B-9217-4064-9B69-C7DD22B57AC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DEDC6C60-6E4A-43AA-B306-CFA020E1AF57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BC30C59B-120C-4171-A1A3-ED7923CF6691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70B20900-0636-40B1-A64A-A0179A5BED6E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25090E1A-5109-4A40-A000-6676477C9B5C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62A25E6-AB5E-4DC9-AD12-9B14471B3A1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B77F9A25-84BE-4F47-94C4-7252C2BF18B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EC04E902-61D0-4D0B-A545-34C8B1FBEF8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AEBFD51B-695C-4AB5-BE71-F50262C4F1C2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7A2E6A1E-7BB4-4E0E-8B52-45EAB7BA9B2F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1A8074B7-7B9F-4773-B0CF-2B6D89B2ADD4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F70D0340-BBA3-46A7-B758-7BDBC243ACD8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0320BB4D-2ABD-446A-BD1C-A9B77F4004E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6913C46D-3E4A-42E1-89B0-F888854549C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B5B4C07D-10DA-4ED6-A2EA-8E22517CF0F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4A5C9A0E-0C5B-4322-8EAA-9884A0BD4161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CFE23BD9-00AA-4F5C-A1B0-B6185EB179BE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B93CCE6D-FCEF-4C35-870D-B559556CAB0B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79DCB45C-4609-46A5-86AE-A2D9CB2226DC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F076C3E4-D8E1-4E85-A727-CA8E917640F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83B8A82A-C48E-47A4-9496-D77F9459FC8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40D2FF5D-65B4-40A5-B9C3-199C95B5697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B5381AF1-E096-4896-81E3-E41D8B9A520B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9724D06-C72E-4D51-8141-E519F0EC12EB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77874313-1E47-44DE-A495-BE5F281D964D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D19AED4F-47A8-4B52-BB76-6C3733731B73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DE298944-4172-4493-A625-E0912DB0405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2BC8ACF9-8193-4845-A84E-DFE02625D40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9297A0A5-A11F-49F2-9C6A-F05B0A3213B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4FD9600F-B884-4EBC-9D3F-751B5E9D11B0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38450640-F4EC-4612-A21C-1512001D5814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7FCCF6A9-0E32-49B4-9916-F7F496964620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DAE37430-8056-4688-846F-D0E6B253695A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A26BF13A-711E-43B4-BF51-6CB99EB30A2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B4DE0D7B-590C-449E-9CB8-7F8DE211813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5350AEFD-48F5-4767-8D98-04FF1285059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6FAECC84-5248-44A6-AAEF-C786BE9A002B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BED00D79-F5F4-45D4-B363-FC3C1B65D10B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6DB286-86D5-44DE-AB23-682406F155DA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945A2183-1C5C-4D26-9863-0DE628DBB53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69AEEDB6-2A36-4C18-9E8D-0BE91E10D5B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4891A799-B604-40B3-AF08-8B0149ACB203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5F3F9D70-6D38-4D4D-A661-54EFA0AB0AA2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120F6CBA-BCC2-4FFE-9320-1569677B0953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D1913CF3-9FE9-4F1C-B8BF-E2A2A43D0718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830B9598-2C72-4C65-9B90-1609572AC306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F9A6279B-C364-4C46-96A0-619E050BDD56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F3AF338E-1572-4C89-AB1D-240E340CF53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5E1E1EAF-2FE2-4DDD-AB58-458113C92FC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18EFF824-4E03-4332-BC52-2E0F04988A5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33B37576-134F-447C-B8A9-0A21417A3DA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34826B13-3230-4225-8654-9085E5E33CF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B4C5666A-23E4-4CC0-A28D-0FBD58B788F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1DC014A2-95F0-4817-BF19-C66CBFFB979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5178F8A4-A550-429D-93A9-88C89858DE6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627C1778-A248-488F-B71F-457FF013B0F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AF650488-6380-4C13-819F-2398C8863DD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FEC06821-35CB-4C77-909D-4878472A288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964A8CFF-219B-4D36-AEEE-A659ED8368E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BFCC3990-604D-45AD-991E-A4008B5FAE21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9BCA30CE-D436-413D-98E6-6E25209FD6A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AABE5026-E083-4615-814D-A4989C081FD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96" name="Shape 4">
          <a:extLst>
            <a:ext uri="{FF2B5EF4-FFF2-40B4-BE49-F238E27FC236}">
              <a16:creationId xmlns:a16="http://schemas.microsoft.com/office/drawing/2014/main" id="{9DC3ABC8-E0DF-414B-A5DE-FDED11BF0D55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97" name="Shape 4">
          <a:extLst>
            <a:ext uri="{FF2B5EF4-FFF2-40B4-BE49-F238E27FC236}">
              <a16:creationId xmlns:a16="http://schemas.microsoft.com/office/drawing/2014/main" id="{B86E207B-CCC9-4E18-A43A-62A19B4B7B1D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98" name="Shape 4">
          <a:extLst>
            <a:ext uri="{FF2B5EF4-FFF2-40B4-BE49-F238E27FC236}">
              <a16:creationId xmlns:a16="http://schemas.microsoft.com/office/drawing/2014/main" id="{186E3004-733A-47C6-A74C-F1564D181C53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9" name="Shape 4">
          <a:extLst>
            <a:ext uri="{FF2B5EF4-FFF2-40B4-BE49-F238E27FC236}">
              <a16:creationId xmlns:a16="http://schemas.microsoft.com/office/drawing/2014/main" id="{9F857975-E1F0-44D0-AFDE-12EDFDB0083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00" name="Shape 4">
          <a:extLst>
            <a:ext uri="{FF2B5EF4-FFF2-40B4-BE49-F238E27FC236}">
              <a16:creationId xmlns:a16="http://schemas.microsoft.com/office/drawing/2014/main" id="{C3EFE759-CEC9-426C-9AB0-49D5760F4DB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01" name="Shape 4">
          <a:extLst>
            <a:ext uri="{FF2B5EF4-FFF2-40B4-BE49-F238E27FC236}">
              <a16:creationId xmlns:a16="http://schemas.microsoft.com/office/drawing/2014/main" id="{5870C35B-94F3-4D7A-B0F3-D67977EFEACE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id="{8C9459FA-EAB3-4E2C-ACC8-06498BC56848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id="{C9EEEB86-095D-4088-A02D-1CCCEE09234C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43272A47-FC61-4530-9284-BEADDC4F07DB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id="{CE12FFD2-19D2-4F01-BCF7-49AD549599B3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B0851132-EC28-4591-A9B9-BC85C528BAEE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27A3A6CC-2E36-438F-B580-1A3ED8E01DF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id="{BFABE35F-9F21-4F24-8CAC-004C2F2DEA7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8976470A-12E7-4A4D-839F-F6BB42ADC31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0" name="Shape 4">
          <a:extLst>
            <a:ext uri="{FF2B5EF4-FFF2-40B4-BE49-F238E27FC236}">
              <a16:creationId xmlns:a16="http://schemas.microsoft.com/office/drawing/2014/main" id="{0109E5F9-37B8-458A-977C-4A251CEC0DE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1" name="Shape 4">
          <a:extLst>
            <a:ext uri="{FF2B5EF4-FFF2-40B4-BE49-F238E27FC236}">
              <a16:creationId xmlns:a16="http://schemas.microsoft.com/office/drawing/2014/main" id="{4ECDB764-6E66-4D50-AE78-8CFC5A74C67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2" name="Shape 4">
          <a:extLst>
            <a:ext uri="{FF2B5EF4-FFF2-40B4-BE49-F238E27FC236}">
              <a16:creationId xmlns:a16="http://schemas.microsoft.com/office/drawing/2014/main" id="{4AC9A9EA-59DF-4ACF-81F0-EFD065C99B1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3" name="Shape 4">
          <a:extLst>
            <a:ext uri="{FF2B5EF4-FFF2-40B4-BE49-F238E27FC236}">
              <a16:creationId xmlns:a16="http://schemas.microsoft.com/office/drawing/2014/main" id="{154F88AE-B91F-4C87-8C97-157DD83E6C2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4" name="Shape 4">
          <a:extLst>
            <a:ext uri="{FF2B5EF4-FFF2-40B4-BE49-F238E27FC236}">
              <a16:creationId xmlns:a16="http://schemas.microsoft.com/office/drawing/2014/main" id="{AA78EFD0-C611-4B76-949E-9C27AFE092F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5" name="Shape 4">
          <a:extLst>
            <a:ext uri="{FF2B5EF4-FFF2-40B4-BE49-F238E27FC236}">
              <a16:creationId xmlns:a16="http://schemas.microsoft.com/office/drawing/2014/main" id="{1C2F9493-A116-4A5E-B69F-60E25773474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9FA56D33-D176-4422-BB48-7CE29387042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AF697F8B-2971-447D-A3A2-3A16F8B1A71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B1380E2A-8AF6-48A9-82EB-5DB7E5C432B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0271C99B-46A5-46D7-8D8B-04317F7F5DE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B689C500-E79A-4FD5-8E45-1EC10888E96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id="{844ECF98-D106-494F-98AD-153A5031EA1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B9D6DA17-86C3-4E15-BCCA-7B5D0DC7BD5B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5193688A-18ED-4D0E-A847-063972A80FDF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1ABF21B2-7294-443B-9720-A0C097888F2C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044F5806-90ED-49C3-97AF-7D132B9D98F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A6F9E4A3-1849-4FDC-8108-8A9BC16BFA2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E47F0695-53BA-463F-A579-5BB709E59C4C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FE1FF86E-C890-4944-A200-02EB00C84BD3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00A9E065-B461-4198-BDD8-B12DF3D8C022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E150B84D-67E0-4E85-B0E8-21052F8D6917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A90A6E19-CDF6-4852-A4BD-21521C4C1880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24D800E6-8C1E-421B-9890-DEB83D90BF51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A2E97D9E-EFB4-4BA7-BBBA-2D9646AF90E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3BB89BCB-D98F-4F52-A756-840FE950ABA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35B76C80-9873-464E-B020-C4F0A7561B3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4E3485B3-DCBB-468F-B131-D5C2B1DD2A1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9B622444-9293-48A7-A221-D4830F32E0A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97D10923-40EB-45EF-81C5-F0685DE32E5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91726694-8F64-4079-A94E-967AE2F5232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8594237C-101A-4474-9CF2-D47E2B3606C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FBFF6ECF-82ED-4A74-9360-8313886FCD5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20CE408F-FD50-40FF-885A-14EEC6CA4CE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BC8DF42B-1F0A-41E9-A6DB-0BC26B59DF7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453FCDD5-BE4F-49AB-9786-0A455988B99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FB621AF8-121B-4900-B219-2A648A1CE40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B6FD0B45-6FFE-4F35-BFF8-8B449AC2D6B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59B475ED-3385-4E53-A4D2-DF3CBD13EEC7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50E40CC6-F4F8-4FD7-9BC0-AF389A5D6277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49" name="Shape 4">
          <a:extLst>
            <a:ext uri="{FF2B5EF4-FFF2-40B4-BE49-F238E27FC236}">
              <a16:creationId xmlns:a16="http://schemas.microsoft.com/office/drawing/2014/main" id="{AE429787-9BD1-4B2E-B515-961FB1B43A16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50" name="Shape 4">
          <a:extLst>
            <a:ext uri="{FF2B5EF4-FFF2-40B4-BE49-F238E27FC236}">
              <a16:creationId xmlns:a16="http://schemas.microsoft.com/office/drawing/2014/main" id="{366B0AEB-C887-480D-A90A-6695D1FF8AA3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C2EA22AB-E2E2-44DF-A3B2-6888A7FC8A6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52" name="Shape 4">
          <a:extLst>
            <a:ext uri="{FF2B5EF4-FFF2-40B4-BE49-F238E27FC236}">
              <a16:creationId xmlns:a16="http://schemas.microsoft.com/office/drawing/2014/main" id="{DE237E56-840D-4B0A-A27B-E7B176DCD7C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53" name="Shape 4">
          <a:extLst>
            <a:ext uri="{FF2B5EF4-FFF2-40B4-BE49-F238E27FC236}">
              <a16:creationId xmlns:a16="http://schemas.microsoft.com/office/drawing/2014/main" id="{F079F88D-60EE-48C5-B72E-30C2076EF0C4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54" name="Shape 4">
          <a:extLst>
            <a:ext uri="{FF2B5EF4-FFF2-40B4-BE49-F238E27FC236}">
              <a16:creationId xmlns:a16="http://schemas.microsoft.com/office/drawing/2014/main" id="{72B4DB28-9DE9-4867-8B19-673A7E36B2E6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55" name="Shape 4">
          <a:extLst>
            <a:ext uri="{FF2B5EF4-FFF2-40B4-BE49-F238E27FC236}">
              <a16:creationId xmlns:a16="http://schemas.microsoft.com/office/drawing/2014/main" id="{2910804A-997B-4EF2-BB7C-D667B58BCF39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56" name="Shape 4">
          <a:extLst>
            <a:ext uri="{FF2B5EF4-FFF2-40B4-BE49-F238E27FC236}">
              <a16:creationId xmlns:a16="http://schemas.microsoft.com/office/drawing/2014/main" id="{F2FF5756-7F75-4F3D-8E8E-A5D4B96B3429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57" name="Shape 4">
          <a:extLst>
            <a:ext uri="{FF2B5EF4-FFF2-40B4-BE49-F238E27FC236}">
              <a16:creationId xmlns:a16="http://schemas.microsoft.com/office/drawing/2014/main" id="{19F8E8CC-601A-4D57-A04B-7312B7328E7D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id="{6AA6FBC3-F377-457C-8631-B1438BB46769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id="{2668801D-9115-4719-ADB2-4A85014D797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id="{D37F8E57-78F4-4C8C-8371-CA13691B5A4F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1" name="Shape 4">
          <a:extLst>
            <a:ext uri="{FF2B5EF4-FFF2-40B4-BE49-F238E27FC236}">
              <a16:creationId xmlns:a16="http://schemas.microsoft.com/office/drawing/2014/main" id="{0BCA8089-4B10-4950-AC66-3341C3C1669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2" name="Shape 4">
          <a:extLst>
            <a:ext uri="{FF2B5EF4-FFF2-40B4-BE49-F238E27FC236}">
              <a16:creationId xmlns:a16="http://schemas.microsoft.com/office/drawing/2014/main" id="{CFF3199B-E2D8-4809-9188-6207B1EF958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id="{BBF5F13A-CC2A-4C42-A981-D0E7554FA8D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4" name="Shape 4">
          <a:extLst>
            <a:ext uri="{FF2B5EF4-FFF2-40B4-BE49-F238E27FC236}">
              <a16:creationId xmlns:a16="http://schemas.microsoft.com/office/drawing/2014/main" id="{5328C7E0-68B4-48AA-98A1-4DAAB77975F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5" name="Shape 4">
          <a:extLst>
            <a:ext uri="{FF2B5EF4-FFF2-40B4-BE49-F238E27FC236}">
              <a16:creationId xmlns:a16="http://schemas.microsoft.com/office/drawing/2014/main" id="{84FE7F96-F385-4F8C-A604-F38152AFD7F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6" name="Shape 4">
          <a:extLst>
            <a:ext uri="{FF2B5EF4-FFF2-40B4-BE49-F238E27FC236}">
              <a16:creationId xmlns:a16="http://schemas.microsoft.com/office/drawing/2014/main" id="{A50F86B3-E55D-4B0D-8ABA-970FCF6943E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7" name="Shape 4">
          <a:extLst>
            <a:ext uri="{FF2B5EF4-FFF2-40B4-BE49-F238E27FC236}">
              <a16:creationId xmlns:a16="http://schemas.microsoft.com/office/drawing/2014/main" id="{6704B72A-D889-4D3B-890D-0C784CC6904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8" name="Shape 4">
          <a:extLst>
            <a:ext uri="{FF2B5EF4-FFF2-40B4-BE49-F238E27FC236}">
              <a16:creationId xmlns:a16="http://schemas.microsoft.com/office/drawing/2014/main" id="{0C6E018D-BF1D-489B-BE99-09F4CC5AF050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9" name="Shape 4">
          <a:extLst>
            <a:ext uri="{FF2B5EF4-FFF2-40B4-BE49-F238E27FC236}">
              <a16:creationId xmlns:a16="http://schemas.microsoft.com/office/drawing/2014/main" id="{0D206071-8CB7-4192-A275-D9158CBCA2E9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0" name="Shape 4">
          <a:extLst>
            <a:ext uri="{FF2B5EF4-FFF2-40B4-BE49-F238E27FC236}">
              <a16:creationId xmlns:a16="http://schemas.microsoft.com/office/drawing/2014/main" id="{ABE9CA70-C3F2-4241-8A6F-94D4AB5B87F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1" name="Shape 4">
          <a:extLst>
            <a:ext uri="{FF2B5EF4-FFF2-40B4-BE49-F238E27FC236}">
              <a16:creationId xmlns:a16="http://schemas.microsoft.com/office/drawing/2014/main" id="{E9B609F8-6B1F-4F3C-8BBE-F13CD43FCFB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2" name="Shape 4">
          <a:extLst>
            <a:ext uri="{FF2B5EF4-FFF2-40B4-BE49-F238E27FC236}">
              <a16:creationId xmlns:a16="http://schemas.microsoft.com/office/drawing/2014/main" id="{4B872CC3-5F93-4C98-A21F-8A82B0495B3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3" name="Shape 4">
          <a:extLst>
            <a:ext uri="{FF2B5EF4-FFF2-40B4-BE49-F238E27FC236}">
              <a16:creationId xmlns:a16="http://schemas.microsoft.com/office/drawing/2014/main" id="{618EA1FF-F344-4C3E-A19E-889446D787E8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F1F4E25B-A6BE-4931-A3CB-8E473AE06AB2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6F611058-BA98-4532-8D4C-55AFD6DB9209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2CB314CA-7065-4E63-BA3E-0F9CEEEBAF58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2E415A67-A51F-4392-AB12-4B74087E82F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27AEFD51-C78B-488D-B6C9-105555B3FDE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3E8AAF8A-08E8-400D-AB9F-B770F112EB33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C6296CC2-85A3-46C8-8CCF-EF57E27BECC0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4AC7606B-B1C7-452B-966E-353007DEFF2F}"/>
            </a:ext>
          </a:extLst>
        </xdr:cNvPr>
        <xdr:cNvSpPr txBox="1"/>
      </xdr:nvSpPr>
      <xdr:spPr>
        <a:xfrm>
          <a:off x="381000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F8E7BBE7-0B22-4CCC-ACEE-33C2179812EF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C49A01C2-B223-48C7-A95C-5EFCC2B7CFF9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314FB826-F3F5-41B8-85C2-B6DDFDDA4777}"/>
            </a:ext>
          </a:extLst>
        </xdr:cNvPr>
        <xdr:cNvSpPr txBox="1"/>
      </xdr:nvSpPr>
      <xdr:spPr>
        <a:xfrm>
          <a:off x="4210050" y="28003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DF260B6B-14A6-4D8D-A89E-56C7F488950C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A4EB08DF-08C2-4A58-B5FE-F2F8FAC37D8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35C11118-25C7-4F37-A29C-2C75D057AE13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50C0F63D-2868-437F-B573-C613375B81F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4CA47BC6-81B0-4282-8134-3DD908256F0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30EADD47-DEDF-4C71-9F9B-D76B45FDE547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30921EAD-ABCD-4C4F-B8F9-DED465F9D674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6D0BC461-2344-47F0-A760-DDB00F660B55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E07DD83E-CBEC-4040-817F-78A66CCD8742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617021B2-3E11-41C5-B715-6E90A8F2EB4B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60AA76B1-BA38-4DA6-BB15-DD9CCA6DDD7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2A5A1106-C06B-4920-A406-8AA7690FE46D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A7025BC3-AA7E-4D6C-9DC0-3B41ACB50F66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D56C2DD6-C2EC-47DC-A5F3-C90191EDF49E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6C25419B-9FF5-4206-86A5-9618F5FABF4A}"/>
            </a:ext>
          </a:extLst>
        </xdr:cNvPr>
        <xdr:cNvSpPr txBox="1"/>
      </xdr:nvSpPr>
      <xdr:spPr>
        <a:xfrm>
          <a:off x="4210050" y="28003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799722" cy="797352"/>
    <xdr:pic>
      <xdr:nvPicPr>
        <xdr:cNvPr id="400" name="Imagen 7">
          <a:extLst>
            <a:ext uri="{FF2B5EF4-FFF2-40B4-BE49-F238E27FC236}">
              <a16:creationId xmlns:a16="http://schemas.microsoft.com/office/drawing/2014/main" id="{28793ED1-82FC-43F8-9908-CC8D18D74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36" y="0"/>
          <a:ext cx="3799722" cy="797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0pol_oferta09\c\VATA\CONSOLIDADO%20ANALISIS%20REDES\OCCIDENTE\Presenta%20Analisis%20y%20Dx%20Oferta%2007_07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PLANEA~2\CONFIG~1\Temp\poa%202011%20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para DX"/>
      <sheetName val="Egresos"/>
      <sheetName val="Ambulatorios Consultas RH RF "/>
      <sheetName val="Poblacloca"/>
      <sheetName val="Población X loc"/>
      <sheetName val="RH CsMedGral X loc"/>
      <sheetName val="RF CsMedGral X loc"/>
      <sheetName val="Núm Cons MedGral X loc"/>
      <sheetName val="Consultas vs Nec CsMedInterna"/>
      <sheetName val="RH CsMedInterna"/>
      <sheetName val="RF CsMedInterna"/>
      <sheetName val="Núm Egresos MedInterna"/>
      <sheetName val="Núm Egresos Pediatria"/>
      <sheetName val="Núm Egresos Ginecobstetricia"/>
      <sheetName val="Núm Egresos Quirurgico "/>
      <sheetName val="C.DIA abril"/>
      <sheetName val="C.DIA FEB"/>
      <sheetName val="C.DIA MARZ"/>
      <sheetName val="C. DIA"/>
      <sheetName val="CDIA mayo"/>
      <sheetName val="CDIA jun."/>
      <sheetName val="CDIA TOTAL"/>
      <sheetName val="C1 abril"/>
      <sheetName val="C1FNOV "/>
      <sheetName val="C1F DIC "/>
      <sheetName val="C1SPF TOTAL"/>
      <sheetName val="C1 mayo"/>
      <sheetName val="C1 jun"/>
      <sheetName val="C1TOTAL"/>
      <sheetName val="UP48 abril"/>
      <sheetName val="UP48 NOV "/>
      <sheetName val="UP48 DIC"/>
      <sheetName val="UP48 "/>
      <sheetName val="UP48mayo"/>
      <sheetName val="UP48 jun "/>
      <sheetName val="UP48 TOTAL"/>
      <sheetName val="UP49 abril"/>
      <sheetName val="UP 49 NOV  "/>
      <sheetName val="UP 49 DIC "/>
      <sheetName val="UP 49 totAL"/>
      <sheetName val="UP49 mayo"/>
      <sheetName val="UP49 junio"/>
      <sheetName val="UP49 TOTAL"/>
      <sheetName val="UP50 abril"/>
      <sheetName val="UP50mayo"/>
      <sheetName val="UP50junio"/>
      <sheetName val="UP50 TOTAL"/>
      <sheetName val="TOTAL ABRIL"/>
      <sheetName val="TOTALMAYO"/>
      <sheetName val="TOTALJUNIO"/>
      <sheetName val="TOTAL TRIMESTRE"/>
      <sheetName val="UP 50 NOV"/>
      <sheetName val="UP 50 DIC "/>
      <sheetName val="UP 50 TOTAL "/>
    </sheetNames>
    <sheetDataSet>
      <sheetData sheetId="0"/>
      <sheetData sheetId="1"/>
      <sheetData sheetId="2"/>
      <sheetData sheetId="3" refreshError="1">
        <row r="3">
          <cell r="A3" t="str">
            <v>ZONA</v>
          </cell>
          <cell r="B3" t="str">
            <v>LOCALIDAD</v>
          </cell>
          <cell r="C3" t="str">
            <v>HOSPITAL</v>
          </cell>
          <cell r="D3" t="str">
            <v>VINCULADO</v>
          </cell>
          <cell r="E3" t="str">
            <v>%</v>
          </cell>
          <cell r="F3" t="str">
            <v>SUBSIDIADO</v>
          </cell>
          <cell r="G3" t="str">
            <v>%</v>
          </cell>
          <cell r="H3" t="str">
            <v>VINC+SUB</v>
          </cell>
          <cell r="I3" t="str">
            <v>%</v>
          </cell>
          <cell r="J3" t="str">
            <v>CONTRIBUTIVO</v>
          </cell>
          <cell r="K3" t="str">
            <v>TOTALPOB</v>
          </cell>
        </row>
        <row r="4">
          <cell r="A4">
            <v>1</v>
          </cell>
          <cell r="B4">
            <v>1</v>
          </cell>
          <cell r="C4" t="str">
            <v>USAQUEN</v>
          </cell>
          <cell r="D4">
            <v>107427</v>
          </cell>
          <cell r="E4">
            <v>0.17783983869312295</v>
          </cell>
          <cell r="F4">
            <v>41434</v>
          </cell>
          <cell r="G4">
            <v>0.21531649976875067</v>
          </cell>
          <cell r="H4">
            <v>145828</v>
          </cell>
          <cell r="I4">
            <v>0.18522521881719953</v>
          </cell>
          <cell r="J4">
            <v>275492</v>
          </cell>
          <cell r="K4">
            <v>421320</v>
          </cell>
        </row>
        <row r="5">
          <cell r="A5">
            <v>1</v>
          </cell>
          <cell r="B5">
            <v>2</v>
          </cell>
          <cell r="C5" t="str">
            <v>CHAPINERO</v>
          </cell>
          <cell r="D5">
            <v>38078</v>
          </cell>
          <cell r="E5">
            <v>6.3036158300583053E-2</v>
          </cell>
          <cell r="F5">
            <v>9826</v>
          </cell>
          <cell r="G5">
            <v>5.1061928047684127E-2</v>
          </cell>
          <cell r="H5">
            <v>47019</v>
          </cell>
          <cell r="I5">
            <v>5.972175826018257E-2</v>
          </cell>
          <cell r="J5">
            <v>75972</v>
          </cell>
          <cell r="K5">
            <v>122991</v>
          </cell>
        </row>
        <row r="6">
          <cell r="A6">
            <v>1</v>
          </cell>
          <cell r="B6">
            <v>10</v>
          </cell>
          <cell r="C6" t="str">
            <v>ENGATIVA</v>
          </cell>
          <cell r="D6">
            <v>169646</v>
          </cell>
          <cell r="E6">
            <v>0.2808401730936686</v>
          </cell>
          <cell r="F6">
            <v>53999</v>
          </cell>
          <cell r="G6">
            <v>0.28061195325126148</v>
          </cell>
          <cell r="H6">
            <v>225630</v>
          </cell>
          <cell r="I6">
            <v>0.28658670571992162</v>
          </cell>
          <cell r="J6">
            <v>523438</v>
          </cell>
          <cell r="K6">
            <v>749068</v>
          </cell>
        </row>
        <row r="7">
          <cell r="A7">
            <v>1</v>
          </cell>
          <cell r="B7">
            <v>11</v>
          </cell>
          <cell r="C7" t="str">
            <v>SUBA</v>
          </cell>
          <cell r="D7">
            <v>214982</v>
          </cell>
          <cell r="E7">
            <v>0.35589157476169825</v>
          </cell>
          <cell r="F7">
            <v>75478</v>
          </cell>
          <cell r="G7">
            <v>0.39223002291706721</v>
          </cell>
          <cell r="H7">
            <v>285374</v>
          </cell>
          <cell r="I7">
            <v>0.36247127845639726</v>
          </cell>
          <cell r="J7">
            <v>421154</v>
          </cell>
          <cell r="K7">
            <v>706528</v>
          </cell>
        </row>
        <row r="8">
          <cell r="A8">
            <v>1</v>
          </cell>
          <cell r="B8">
            <v>12</v>
          </cell>
          <cell r="C8" t="str">
            <v>BARRIOSUNIDOS</v>
          </cell>
          <cell r="D8">
            <v>37218</v>
          </cell>
          <cell r="E8">
            <v>6.1612472809262561E-2</v>
          </cell>
          <cell r="F8">
            <v>11116</v>
          </cell>
          <cell r="G8">
            <v>5.776555996112933E-2</v>
          </cell>
          <cell r="H8">
            <v>47063</v>
          </cell>
          <cell r="I8">
            <v>5.9777645398646766E-2</v>
          </cell>
          <cell r="J8">
            <v>129489</v>
          </cell>
          <cell r="K8">
            <v>176552</v>
          </cell>
        </row>
        <row r="9">
          <cell r="A9">
            <v>1</v>
          </cell>
          <cell r="B9">
            <v>13</v>
          </cell>
          <cell r="C9" t="str">
            <v>TEUSAQUILLO</v>
          </cell>
          <cell r="D9">
            <v>36715</v>
          </cell>
          <cell r="E9">
            <v>6.0779782341664652E-2</v>
          </cell>
          <cell r="F9">
            <v>580</v>
          </cell>
          <cell r="G9">
            <v>3.014036054107144E-3</v>
          </cell>
          <cell r="H9">
            <v>36387</v>
          </cell>
          <cell r="I9">
            <v>4.6217393347652298E-2</v>
          </cell>
          <cell r="J9">
            <v>89738</v>
          </cell>
          <cell r="K9">
            <v>126125</v>
          </cell>
        </row>
        <row r="10">
          <cell r="C10" t="str">
            <v>T. NORTE</v>
          </cell>
          <cell r="D10">
            <v>604066</v>
          </cell>
          <cell r="E10">
            <v>1</v>
          </cell>
          <cell r="F10">
            <v>192433</v>
          </cell>
          <cell r="G10">
            <v>0.99999999999999989</v>
          </cell>
          <cell r="H10">
            <v>787301</v>
          </cell>
          <cell r="I10">
            <v>1</v>
          </cell>
        </row>
        <row r="11">
          <cell r="A11">
            <v>2</v>
          </cell>
          <cell r="B11">
            <v>7</v>
          </cell>
          <cell r="C11" t="str">
            <v>BOSA</v>
          </cell>
          <cell r="D11">
            <v>156665</v>
          </cell>
          <cell r="E11">
            <v>0.28856479238770261</v>
          </cell>
          <cell r="F11">
            <v>89280</v>
          </cell>
          <cell r="G11">
            <v>0.4174283830728302</v>
          </cell>
          <cell r="H11">
            <v>242994</v>
          </cell>
          <cell r="I11">
            <v>0.32694276745722395</v>
          </cell>
          <cell r="J11">
            <v>167105</v>
          </cell>
          <cell r="K11">
            <v>410099</v>
          </cell>
        </row>
        <row r="12">
          <cell r="A12">
            <v>2</v>
          </cell>
          <cell r="B12">
            <v>8</v>
          </cell>
          <cell r="C12" t="str">
            <v>KENNEDY</v>
          </cell>
          <cell r="D12">
            <v>267669</v>
          </cell>
          <cell r="E12">
            <v>0.49302556035888018</v>
          </cell>
          <cell r="F12">
            <v>88128</v>
          </cell>
          <cell r="G12">
            <v>0.41204221038801953</v>
          </cell>
          <cell r="H12">
            <v>349227</v>
          </cell>
          <cell r="I12">
            <v>0.4698767946977454</v>
          </cell>
          <cell r="J12">
            <v>563554</v>
          </cell>
          <cell r="K12">
            <v>912781</v>
          </cell>
        </row>
        <row r="13">
          <cell r="A13">
            <v>2</v>
          </cell>
          <cell r="B13">
            <v>9</v>
          </cell>
          <cell r="C13" t="str">
            <v>FONTIBON</v>
          </cell>
          <cell r="D13">
            <v>61461</v>
          </cell>
          <cell r="E13">
            <v>0.11320640031239006</v>
          </cell>
          <cell r="F13">
            <v>25363</v>
          </cell>
          <cell r="G13">
            <v>0.11858463351115807</v>
          </cell>
          <cell r="H13">
            <v>84817</v>
          </cell>
          <cell r="I13">
            <v>0.11411929803789131</v>
          </cell>
          <cell r="J13">
            <v>193929</v>
          </cell>
          <cell r="K13">
            <v>278746</v>
          </cell>
        </row>
        <row r="14">
          <cell r="A14">
            <v>2</v>
          </cell>
          <cell r="B14">
            <v>16</v>
          </cell>
          <cell r="C14" t="str">
            <v>PUENTERANDA</v>
          </cell>
          <cell r="D14">
            <v>57116</v>
          </cell>
          <cell r="E14">
            <v>0.10520324694102717</v>
          </cell>
          <cell r="F14">
            <v>11110</v>
          </cell>
          <cell r="G14">
            <v>5.1944773027992198E-2</v>
          </cell>
          <cell r="H14">
            <v>66193</v>
          </cell>
          <cell r="I14">
            <v>8.9061139807139367E-2</v>
          </cell>
          <cell r="J14">
            <v>216298</v>
          </cell>
          <cell r="K14">
            <v>282491</v>
          </cell>
        </row>
        <row r="15">
          <cell r="C15" t="str">
            <v>T. OCCIDENTE</v>
          </cell>
          <cell r="D15">
            <v>542911</v>
          </cell>
          <cell r="E15">
            <v>1</v>
          </cell>
          <cell r="F15">
            <v>213881</v>
          </cell>
          <cell r="G15">
            <v>1</v>
          </cell>
          <cell r="H15">
            <v>743231</v>
          </cell>
          <cell r="I15">
            <v>1</v>
          </cell>
        </row>
        <row r="16">
          <cell r="A16">
            <v>3</v>
          </cell>
          <cell r="B16">
            <v>3</v>
          </cell>
          <cell r="C16" t="str">
            <v>SANTAFE</v>
          </cell>
          <cell r="D16">
            <v>32424</v>
          </cell>
          <cell r="E16">
            <v>0.13477373524925076</v>
          </cell>
          <cell r="F16">
            <v>49665</v>
          </cell>
          <cell r="G16">
            <v>0.29827574816674374</v>
          </cell>
          <cell r="H16">
            <v>81319</v>
          </cell>
          <cell r="I16">
            <v>0.20256371294983921</v>
          </cell>
          <cell r="J16">
            <v>25725</v>
          </cell>
          <cell r="K16">
            <v>107044</v>
          </cell>
        </row>
        <row r="17">
          <cell r="A17">
            <v>3</v>
          </cell>
          <cell r="B17">
            <v>4</v>
          </cell>
          <cell r="C17" t="str">
            <v>SANCRISTOBAL</v>
          </cell>
          <cell r="D17">
            <v>167202</v>
          </cell>
          <cell r="E17">
            <v>0.69499253889542401</v>
          </cell>
          <cell r="F17">
            <v>87961</v>
          </cell>
          <cell r="G17">
            <v>0.52827208465710151</v>
          </cell>
          <cell r="H17">
            <v>251888</v>
          </cell>
          <cell r="I17">
            <v>0.62744707297813673</v>
          </cell>
          <cell r="J17">
            <v>203140</v>
          </cell>
          <cell r="K17">
            <v>455028</v>
          </cell>
        </row>
        <row r="18">
          <cell r="A18">
            <v>3</v>
          </cell>
          <cell r="B18">
            <v>14</v>
          </cell>
          <cell r="C18" t="str">
            <v>LOSMARTIRES</v>
          </cell>
          <cell r="D18">
            <v>13753</v>
          </cell>
          <cell r="E18">
            <v>5.7165777846130826E-2</v>
          </cell>
          <cell r="F18">
            <v>12497</v>
          </cell>
          <cell r="G18">
            <v>7.5053901637768983E-2</v>
          </cell>
          <cell r="H18">
            <v>25562</v>
          </cell>
          <cell r="I18">
            <v>6.367433970442074E-2</v>
          </cell>
          <cell r="J18">
            <v>69979</v>
          </cell>
          <cell r="K18">
            <v>95541</v>
          </cell>
        </row>
        <row r="19">
          <cell r="A19">
            <v>3</v>
          </cell>
          <cell r="B19">
            <v>15</v>
          </cell>
          <cell r="C19" t="str">
            <v>ANTONION</v>
          </cell>
          <cell r="D19">
            <v>17902</v>
          </cell>
          <cell r="E19">
            <v>7.4411528757466303E-2</v>
          </cell>
          <cell r="F19">
            <v>8127</v>
          </cell>
          <cell r="G19">
            <v>4.8808758790921704E-2</v>
          </cell>
          <cell r="H19">
            <v>25321</v>
          </cell>
          <cell r="I19">
            <v>6.3074014382897947E-2</v>
          </cell>
          <cell r="J19">
            <v>73034</v>
          </cell>
          <cell r="K19">
            <v>98355</v>
          </cell>
        </row>
        <row r="20">
          <cell r="A20">
            <v>3</v>
          </cell>
          <cell r="B20">
            <v>17</v>
          </cell>
          <cell r="C20" t="str">
            <v>CANDELARIA</v>
          </cell>
          <cell r="D20">
            <v>9300</v>
          </cell>
          <cell r="E20">
            <v>3.8656419251728108E-2</v>
          </cell>
          <cell r="F20">
            <v>8257</v>
          </cell>
          <cell r="G20">
            <v>4.9589506747464068E-2</v>
          </cell>
          <cell r="H20">
            <v>17359</v>
          </cell>
          <cell r="I20">
            <v>4.3240859984705407E-2</v>
          </cell>
          <cell r="J20">
            <v>10091</v>
          </cell>
          <cell r="K20">
            <v>27450</v>
          </cell>
        </row>
        <row r="21">
          <cell r="C21" t="str">
            <v>T. ORIENTE</v>
          </cell>
          <cell r="D21">
            <v>240581</v>
          </cell>
          <cell r="E21">
            <v>1</v>
          </cell>
          <cell r="F21">
            <v>166507</v>
          </cell>
          <cell r="G21">
            <v>1</v>
          </cell>
          <cell r="H21">
            <v>401449</v>
          </cell>
          <cell r="I21">
            <v>1</v>
          </cell>
        </row>
        <row r="22">
          <cell r="A22">
            <v>4</v>
          </cell>
          <cell r="B22">
            <v>5</v>
          </cell>
          <cell r="C22" t="str">
            <v>USME</v>
          </cell>
          <cell r="D22">
            <v>94035</v>
          </cell>
          <cell r="E22">
            <v>0.18717641977200844</v>
          </cell>
          <cell r="F22">
            <v>94432</v>
          </cell>
          <cell r="G22">
            <v>0.24978706520301547</v>
          </cell>
          <cell r="H22">
            <v>186709</v>
          </cell>
          <cell r="I22">
            <v>0.2144768945885964</v>
          </cell>
          <cell r="J22">
            <v>57561</v>
          </cell>
          <cell r="K22">
            <v>244270</v>
          </cell>
        </row>
        <row r="23">
          <cell r="A23">
            <v>4</v>
          </cell>
          <cell r="B23">
            <v>6</v>
          </cell>
          <cell r="C23" t="str">
            <v>TUNJUELITO</v>
          </cell>
          <cell r="D23">
            <v>67723</v>
          </cell>
          <cell r="E23">
            <v>0.13480245308895333</v>
          </cell>
          <cell r="F23">
            <v>38213</v>
          </cell>
          <cell r="G23">
            <v>0.10107922232508927</v>
          </cell>
          <cell r="H23">
            <v>104465</v>
          </cell>
          <cell r="I23">
            <v>0.12000133251850592</v>
          </cell>
          <cell r="J23">
            <v>99902</v>
          </cell>
          <cell r="K23">
            <v>204367</v>
          </cell>
        </row>
        <row r="24">
          <cell r="A24">
            <v>4</v>
          </cell>
          <cell r="B24">
            <v>18</v>
          </cell>
          <cell r="C24" t="str">
            <v>RAFAELURIBE</v>
          </cell>
          <cell r="D24">
            <v>118132</v>
          </cell>
          <cell r="E24">
            <v>0.23514143479031105</v>
          </cell>
          <cell r="F24">
            <v>61259</v>
          </cell>
          <cell r="G24">
            <v>0.16203941277608783</v>
          </cell>
          <cell r="H24">
            <v>176622</v>
          </cell>
          <cell r="I24">
            <v>0.20288972720129761</v>
          </cell>
          <cell r="J24">
            <v>208001</v>
          </cell>
          <cell r="K24">
            <v>384623</v>
          </cell>
        </row>
        <row r="25">
          <cell r="A25">
            <v>4</v>
          </cell>
          <cell r="B25">
            <v>19</v>
          </cell>
          <cell r="C25" t="str">
            <v>CIUDADBOLIVAR</v>
          </cell>
          <cell r="D25">
            <v>221566</v>
          </cell>
          <cell r="E25">
            <v>0.44102653930137525</v>
          </cell>
          <cell r="F25">
            <v>180431</v>
          </cell>
          <cell r="G25">
            <v>0.47726755720142838</v>
          </cell>
          <cell r="H25">
            <v>397855</v>
          </cell>
          <cell r="I25">
            <v>0.45702512946106516</v>
          </cell>
          <cell r="J25">
            <v>177694</v>
          </cell>
          <cell r="K25">
            <v>575549</v>
          </cell>
        </row>
        <row r="26">
          <cell r="A26">
            <v>4</v>
          </cell>
          <cell r="B26">
            <v>20</v>
          </cell>
          <cell r="C26" t="str">
            <v>SUMAPAZ</v>
          </cell>
          <cell r="D26">
            <v>931</v>
          </cell>
          <cell r="E26">
            <v>1.8531530473519418E-3</v>
          </cell>
          <cell r="F26">
            <v>3715</v>
          </cell>
          <cell r="G26">
            <v>9.826742494379051E-3</v>
          </cell>
          <cell r="H26">
            <v>4881</v>
          </cell>
          <cell r="I26">
            <v>5.6069162305348915E-3</v>
          </cell>
          <cell r="J26">
            <v>683</v>
          </cell>
          <cell r="K26">
            <v>5564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 ESTRATEGICO 1"/>
      <sheetName val="OBJETIVO ESTRATEGICO 12"/>
      <sheetName val="OBJETIVO ESTRATEGICO 3"/>
      <sheetName val="OBJETIVO ESTRATEGICO 4"/>
      <sheetName val="OBJETIVO ESTRATEGICO 5"/>
      <sheetName val="REC. ADICIONALES"/>
      <sheetName val="OTRO"/>
      <sheetName val="POA_PMS 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730C-6D2F-4383-B7F7-5AC3927FA00A}">
  <dimension ref="A1:S155"/>
  <sheetViews>
    <sheetView tabSelected="1" topLeftCell="A142" zoomScale="90" zoomScaleNormal="90" zoomScaleSheetLayoutView="55" workbookViewId="0">
      <selection activeCell="M152" sqref="M152"/>
    </sheetView>
  </sheetViews>
  <sheetFormatPr baseColWidth="10" defaultRowHeight="14.25" x14ac:dyDescent="0.2"/>
  <cols>
    <col min="1" max="1" width="6.140625" style="1" customWidth="1"/>
    <col min="2" max="5" width="36.7109375" style="1" customWidth="1"/>
    <col min="6" max="6" width="45.28515625" style="1" customWidth="1"/>
    <col min="7" max="7" width="42.85546875" style="1" hidden="1" customWidth="1"/>
    <col min="8" max="8" width="33.85546875" style="1" hidden="1" customWidth="1"/>
    <col min="9" max="9" width="69" style="1" hidden="1" customWidth="1"/>
    <col min="10" max="10" width="81.28515625" style="1" hidden="1" customWidth="1"/>
    <col min="11" max="11" width="79.140625" style="1" hidden="1" customWidth="1"/>
    <col min="12" max="12" width="13" style="3" customWidth="1"/>
    <col min="13" max="13" width="18.5703125" style="3" customWidth="1"/>
    <col min="14" max="14" width="18.7109375" style="3" customWidth="1"/>
    <col min="15" max="15" width="13" style="3" customWidth="1"/>
    <col min="16" max="16" width="13" style="4" customWidth="1"/>
    <col min="17" max="17" width="13" style="3" customWidth="1"/>
    <col min="18" max="18" width="30.85546875" style="1" customWidth="1"/>
    <col min="19" max="19" width="19" style="2" hidden="1" customWidth="1"/>
    <col min="20" max="16384" width="11.42578125" style="1"/>
  </cols>
  <sheetData>
    <row r="1" spans="2:19" ht="15" x14ac:dyDescent="0.2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64"/>
      <c r="R1" s="64"/>
    </row>
    <row r="2" spans="2:19" ht="15" x14ac:dyDescent="0.25">
      <c r="B2" s="201" t="s">
        <v>566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2:19" ht="15" x14ac:dyDescent="0.25">
      <c r="B3" s="201" t="s">
        <v>565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</row>
    <row r="4" spans="2:19" ht="15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2:19" ht="15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61"/>
      <c r="R5" s="61"/>
    </row>
    <row r="6" spans="2:19" ht="15" x14ac:dyDescent="0.2">
      <c r="B6" s="113" t="s">
        <v>564</v>
      </c>
      <c r="C6" s="114"/>
      <c r="D6" s="115"/>
      <c r="E6" s="119" t="s">
        <v>563</v>
      </c>
      <c r="F6" s="120" t="s">
        <v>562</v>
      </c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30" t="s">
        <v>561</v>
      </c>
    </row>
    <row r="7" spans="2:19" ht="15" customHeight="1" x14ac:dyDescent="0.2">
      <c r="B7" s="123" t="s">
        <v>560</v>
      </c>
      <c r="C7" s="123" t="s">
        <v>559</v>
      </c>
      <c r="D7" s="124" t="s">
        <v>558</v>
      </c>
      <c r="E7" s="119"/>
      <c r="F7" s="116" t="s">
        <v>557</v>
      </c>
      <c r="G7" s="117"/>
      <c r="H7" s="118"/>
      <c r="I7" s="60" t="s">
        <v>556</v>
      </c>
      <c r="J7" s="60" t="s">
        <v>555</v>
      </c>
      <c r="K7" s="60"/>
      <c r="L7" s="59" t="s">
        <v>554</v>
      </c>
      <c r="M7" s="204" t="s">
        <v>551</v>
      </c>
      <c r="N7" s="205"/>
      <c r="O7" s="206"/>
      <c r="P7" s="207" t="s">
        <v>550</v>
      </c>
      <c r="Q7" s="83" t="s">
        <v>553</v>
      </c>
      <c r="R7" s="121" t="s">
        <v>552</v>
      </c>
      <c r="S7" s="130"/>
    </row>
    <row r="8" spans="2:19" ht="54.75" customHeight="1" x14ac:dyDescent="0.2">
      <c r="B8" s="123"/>
      <c r="C8" s="123"/>
      <c r="D8" s="125"/>
      <c r="E8" s="119"/>
      <c r="F8" s="58" t="s">
        <v>549</v>
      </c>
      <c r="G8" s="57" t="s">
        <v>548</v>
      </c>
      <c r="H8" s="57" t="s">
        <v>547</v>
      </c>
      <c r="I8" s="57"/>
      <c r="J8" s="57" t="s">
        <v>546</v>
      </c>
      <c r="K8" s="57" t="s">
        <v>545</v>
      </c>
      <c r="L8" s="56">
        <v>2</v>
      </c>
      <c r="M8" s="55" t="s">
        <v>544</v>
      </c>
      <c r="N8" s="55" t="s">
        <v>543</v>
      </c>
      <c r="O8" s="54" t="s">
        <v>542</v>
      </c>
      <c r="P8" s="208"/>
      <c r="Q8" s="84"/>
      <c r="R8" s="122"/>
      <c r="S8" s="130"/>
    </row>
    <row r="9" spans="2:19" s="11" customFormat="1" ht="60.75" customHeight="1" x14ac:dyDescent="0.25">
      <c r="B9" s="187" t="s">
        <v>399</v>
      </c>
      <c r="C9" s="187" t="s">
        <v>398</v>
      </c>
      <c r="D9" s="187" t="s">
        <v>397</v>
      </c>
      <c r="E9" s="126" t="s">
        <v>396</v>
      </c>
      <c r="F9" s="101" t="s">
        <v>541</v>
      </c>
      <c r="G9" s="102">
        <v>0.5</v>
      </c>
      <c r="H9" s="102">
        <v>0.7</v>
      </c>
      <c r="I9" s="68" t="s">
        <v>540</v>
      </c>
      <c r="J9" s="68" t="s">
        <v>539</v>
      </c>
      <c r="K9" s="68" t="s">
        <v>538</v>
      </c>
      <c r="L9" s="82">
        <v>0.6</v>
      </c>
      <c r="M9" s="49">
        <v>95557</v>
      </c>
      <c r="N9" s="49">
        <v>154044</v>
      </c>
      <c r="O9" s="81">
        <f>+M9/N9</f>
        <v>0.62032276492430738</v>
      </c>
      <c r="P9" s="151">
        <v>1</v>
      </c>
      <c r="Q9" s="13"/>
      <c r="R9" s="9" t="s">
        <v>537</v>
      </c>
      <c r="S9" s="129" t="s">
        <v>303</v>
      </c>
    </row>
    <row r="10" spans="2:19" s="11" customFormat="1" ht="69.75" customHeight="1" x14ac:dyDescent="0.25">
      <c r="B10" s="187"/>
      <c r="C10" s="187"/>
      <c r="D10" s="187"/>
      <c r="E10" s="127"/>
      <c r="F10" s="101"/>
      <c r="G10" s="68"/>
      <c r="H10" s="102"/>
      <c r="I10" s="68"/>
      <c r="J10" s="68"/>
      <c r="K10" s="68"/>
      <c r="L10" s="82"/>
      <c r="M10" s="52"/>
      <c r="N10" s="52"/>
      <c r="O10" s="81"/>
      <c r="P10" s="151"/>
      <c r="Q10" s="13"/>
      <c r="R10" s="9" t="s">
        <v>536</v>
      </c>
      <c r="S10" s="68"/>
    </row>
    <row r="11" spans="2:19" s="11" customFormat="1" ht="71.25" x14ac:dyDescent="0.25">
      <c r="B11" s="187"/>
      <c r="C11" s="187"/>
      <c r="D11" s="187"/>
      <c r="E11" s="127"/>
      <c r="F11" s="101" t="s">
        <v>535</v>
      </c>
      <c r="G11" s="102">
        <v>0.6</v>
      </c>
      <c r="H11" s="102">
        <v>0.7</v>
      </c>
      <c r="I11" s="68" t="s">
        <v>534</v>
      </c>
      <c r="J11" s="68" t="s">
        <v>533</v>
      </c>
      <c r="K11" s="68" t="s">
        <v>532</v>
      </c>
      <c r="L11" s="82">
        <v>0.65</v>
      </c>
      <c r="M11" s="49">
        <v>7658</v>
      </c>
      <c r="N11" s="49">
        <v>15932</v>
      </c>
      <c r="O11" s="81">
        <f>+M11/N11</f>
        <v>0.4806678383128295</v>
      </c>
      <c r="P11" s="151">
        <f>+O11/L11</f>
        <v>0.73948898201973767</v>
      </c>
      <c r="Q11" s="13"/>
      <c r="R11" s="9" t="s">
        <v>531</v>
      </c>
      <c r="S11" s="129" t="s">
        <v>303</v>
      </c>
    </row>
    <row r="12" spans="2:19" s="11" customFormat="1" ht="69.75" customHeight="1" x14ac:dyDescent="0.25">
      <c r="B12" s="187"/>
      <c r="C12" s="187"/>
      <c r="D12" s="187"/>
      <c r="E12" s="127"/>
      <c r="F12" s="101"/>
      <c r="G12" s="68"/>
      <c r="H12" s="102"/>
      <c r="I12" s="68"/>
      <c r="J12" s="68"/>
      <c r="K12" s="68"/>
      <c r="L12" s="82"/>
      <c r="M12" s="52"/>
      <c r="N12" s="52"/>
      <c r="O12" s="81"/>
      <c r="P12" s="151"/>
      <c r="Q12" s="13"/>
      <c r="R12" s="9" t="s">
        <v>499</v>
      </c>
      <c r="S12" s="68"/>
    </row>
    <row r="13" spans="2:19" s="11" customFormat="1" ht="99.75" x14ac:dyDescent="0.25">
      <c r="B13" s="187"/>
      <c r="C13" s="187"/>
      <c r="D13" s="187"/>
      <c r="E13" s="127"/>
      <c r="F13" s="101" t="s">
        <v>530</v>
      </c>
      <c r="G13" s="102">
        <v>0.7</v>
      </c>
      <c r="H13" s="102">
        <v>0.8</v>
      </c>
      <c r="I13" s="68" t="s">
        <v>529</v>
      </c>
      <c r="J13" s="68" t="s">
        <v>528</v>
      </c>
      <c r="K13" s="68" t="s">
        <v>527</v>
      </c>
      <c r="L13" s="82">
        <v>0.47</v>
      </c>
      <c r="M13" s="49">
        <v>1410</v>
      </c>
      <c r="N13" s="49">
        <v>3960</v>
      </c>
      <c r="O13" s="81">
        <f>+M13/N13</f>
        <v>0.35606060606060608</v>
      </c>
      <c r="P13" s="151">
        <f>+O13/L13</f>
        <v>0.75757575757575768</v>
      </c>
      <c r="Q13" s="13"/>
      <c r="R13" s="9" t="s">
        <v>526</v>
      </c>
      <c r="S13" s="129" t="s">
        <v>303</v>
      </c>
    </row>
    <row r="14" spans="2:19" s="11" customFormat="1" ht="69.75" customHeight="1" x14ac:dyDescent="0.25">
      <c r="B14" s="187"/>
      <c r="C14" s="187"/>
      <c r="D14" s="187"/>
      <c r="E14" s="127"/>
      <c r="F14" s="101"/>
      <c r="G14" s="102"/>
      <c r="H14" s="102"/>
      <c r="I14" s="68"/>
      <c r="J14" s="68"/>
      <c r="K14" s="68"/>
      <c r="L14" s="82"/>
      <c r="M14" s="52"/>
      <c r="N14" s="52"/>
      <c r="O14" s="81"/>
      <c r="P14" s="151"/>
      <c r="Q14" s="13"/>
      <c r="R14" s="9" t="s">
        <v>499</v>
      </c>
      <c r="S14" s="68"/>
    </row>
    <row r="15" spans="2:19" s="11" customFormat="1" ht="71.25" x14ac:dyDescent="0.25">
      <c r="B15" s="187"/>
      <c r="C15" s="187"/>
      <c r="D15" s="187"/>
      <c r="E15" s="127"/>
      <c r="F15" s="101" t="s">
        <v>525</v>
      </c>
      <c r="G15" s="102">
        <v>0.7</v>
      </c>
      <c r="H15" s="102">
        <v>0.8</v>
      </c>
      <c r="I15" s="68" t="s">
        <v>524</v>
      </c>
      <c r="J15" s="68" t="s">
        <v>523</v>
      </c>
      <c r="K15" s="68" t="s">
        <v>522</v>
      </c>
      <c r="L15" s="82">
        <v>0.68</v>
      </c>
      <c r="M15" s="49">
        <v>250</v>
      </c>
      <c r="N15" s="49">
        <v>384</v>
      </c>
      <c r="O15" s="81">
        <f>+M15/N15</f>
        <v>0.65104166666666663</v>
      </c>
      <c r="P15" s="151">
        <f>+O15/L15</f>
        <v>0.95741421568627438</v>
      </c>
      <c r="Q15" s="13"/>
      <c r="R15" s="9" t="s">
        <v>521</v>
      </c>
      <c r="S15" s="129" t="s">
        <v>303</v>
      </c>
    </row>
    <row r="16" spans="2:19" s="11" customFormat="1" ht="69.75" customHeight="1" x14ac:dyDescent="0.25">
      <c r="B16" s="187"/>
      <c r="C16" s="187"/>
      <c r="D16" s="187"/>
      <c r="E16" s="127"/>
      <c r="F16" s="101"/>
      <c r="G16" s="102"/>
      <c r="H16" s="102"/>
      <c r="I16" s="68"/>
      <c r="J16" s="68"/>
      <c r="K16" s="68"/>
      <c r="L16" s="82"/>
      <c r="M16" s="49"/>
      <c r="N16" s="49"/>
      <c r="O16" s="81"/>
      <c r="P16" s="151"/>
      <c r="Q16" s="13"/>
      <c r="R16" s="9" t="s">
        <v>499</v>
      </c>
      <c r="S16" s="68"/>
    </row>
    <row r="17" spans="2:19" s="11" customFormat="1" ht="99.75" x14ac:dyDescent="0.25">
      <c r="B17" s="187"/>
      <c r="C17" s="187"/>
      <c r="D17" s="187"/>
      <c r="E17" s="127"/>
      <c r="F17" s="101" t="s">
        <v>520</v>
      </c>
      <c r="G17" s="102">
        <v>0.63</v>
      </c>
      <c r="H17" s="102">
        <v>0.8</v>
      </c>
      <c r="I17" s="68" t="s">
        <v>519</v>
      </c>
      <c r="J17" s="68" t="s">
        <v>518</v>
      </c>
      <c r="K17" s="68" t="s">
        <v>517</v>
      </c>
      <c r="L17" s="82">
        <v>0.7</v>
      </c>
      <c r="M17" s="49">
        <v>787</v>
      </c>
      <c r="N17" s="49">
        <v>805</v>
      </c>
      <c r="O17" s="81">
        <f>+M17/N17</f>
        <v>0.97763975155279503</v>
      </c>
      <c r="P17" s="151">
        <v>1</v>
      </c>
      <c r="Q17" s="13"/>
      <c r="R17" s="9" t="s">
        <v>516</v>
      </c>
      <c r="S17" s="129" t="s">
        <v>303</v>
      </c>
    </row>
    <row r="18" spans="2:19" s="11" customFormat="1" ht="69.75" customHeight="1" x14ac:dyDescent="0.25">
      <c r="B18" s="187"/>
      <c r="C18" s="187"/>
      <c r="D18" s="187"/>
      <c r="E18" s="127"/>
      <c r="F18" s="101"/>
      <c r="G18" s="68"/>
      <c r="H18" s="102"/>
      <c r="I18" s="68"/>
      <c r="J18" s="68"/>
      <c r="K18" s="68"/>
      <c r="L18" s="82"/>
      <c r="M18" s="52"/>
      <c r="N18" s="52"/>
      <c r="O18" s="81"/>
      <c r="P18" s="151"/>
      <c r="Q18" s="13"/>
      <c r="R18" s="9" t="s">
        <v>499</v>
      </c>
      <c r="S18" s="68"/>
    </row>
    <row r="19" spans="2:19" s="11" customFormat="1" ht="128.25" x14ac:dyDescent="0.25">
      <c r="B19" s="187"/>
      <c r="C19" s="187"/>
      <c r="D19" s="187"/>
      <c r="E19" s="127"/>
      <c r="F19" s="101" t="s">
        <v>515</v>
      </c>
      <c r="G19" s="102">
        <v>0.7</v>
      </c>
      <c r="H19" s="102">
        <v>0.8</v>
      </c>
      <c r="I19" s="68" t="s">
        <v>514</v>
      </c>
      <c r="J19" s="68" t="s">
        <v>513</v>
      </c>
      <c r="K19" s="68" t="s">
        <v>512</v>
      </c>
      <c r="L19" s="82">
        <v>0.76</v>
      </c>
      <c r="M19" s="49">
        <v>23</v>
      </c>
      <c r="N19" s="49">
        <v>35</v>
      </c>
      <c r="O19" s="81">
        <f>+M19/N19</f>
        <v>0.65714285714285714</v>
      </c>
      <c r="P19" s="151">
        <f>+O19/L19</f>
        <v>0.86466165413533835</v>
      </c>
      <c r="Q19" s="13"/>
      <c r="R19" s="9" t="s">
        <v>511</v>
      </c>
      <c r="S19" s="129" t="s">
        <v>303</v>
      </c>
    </row>
    <row r="20" spans="2:19" s="11" customFormat="1" ht="69.75" customHeight="1" x14ac:dyDescent="0.25">
      <c r="B20" s="187"/>
      <c r="C20" s="187"/>
      <c r="D20" s="187"/>
      <c r="E20" s="127"/>
      <c r="F20" s="101"/>
      <c r="G20" s="68"/>
      <c r="H20" s="102"/>
      <c r="I20" s="68"/>
      <c r="J20" s="68"/>
      <c r="K20" s="68"/>
      <c r="L20" s="82"/>
      <c r="M20" s="49"/>
      <c r="N20" s="49"/>
      <c r="O20" s="81"/>
      <c r="P20" s="151"/>
      <c r="Q20" s="13"/>
      <c r="R20" s="9" t="s">
        <v>499</v>
      </c>
      <c r="S20" s="68"/>
    </row>
    <row r="21" spans="2:19" s="11" customFormat="1" ht="71.25" x14ac:dyDescent="0.25">
      <c r="B21" s="187"/>
      <c r="C21" s="187"/>
      <c r="D21" s="187"/>
      <c r="E21" s="127"/>
      <c r="F21" s="101" t="s">
        <v>510</v>
      </c>
      <c r="G21" s="68" t="s">
        <v>509</v>
      </c>
      <c r="H21" s="102">
        <v>0.9</v>
      </c>
      <c r="I21" s="68" t="s">
        <v>508</v>
      </c>
      <c r="J21" s="68" t="s">
        <v>507</v>
      </c>
      <c r="K21" s="68" t="s">
        <v>506</v>
      </c>
      <c r="L21" s="82">
        <v>0.86</v>
      </c>
      <c r="M21" s="49">
        <v>319</v>
      </c>
      <c r="N21" s="49">
        <v>423</v>
      </c>
      <c r="O21" s="81">
        <f>+M21/N21</f>
        <v>0.75413711583924348</v>
      </c>
      <c r="P21" s="151">
        <f>+O21/L21</f>
        <v>0.87690362306888781</v>
      </c>
      <c r="Q21" s="13"/>
      <c r="R21" s="9" t="s">
        <v>505</v>
      </c>
      <c r="S21" s="129" t="s">
        <v>303</v>
      </c>
    </row>
    <row r="22" spans="2:19" s="11" customFormat="1" ht="69.75" customHeight="1" x14ac:dyDescent="0.25">
      <c r="B22" s="187"/>
      <c r="C22" s="187"/>
      <c r="D22" s="187"/>
      <c r="E22" s="127"/>
      <c r="F22" s="101"/>
      <c r="G22" s="68"/>
      <c r="H22" s="102"/>
      <c r="I22" s="68"/>
      <c r="J22" s="68"/>
      <c r="K22" s="68"/>
      <c r="L22" s="82"/>
      <c r="M22" s="52"/>
      <c r="N22" s="52"/>
      <c r="O22" s="81"/>
      <c r="P22" s="151"/>
      <c r="Q22" s="13"/>
      <c r="R22" s="9" t="s">
        <v>499</v>
      </c>
      <c r="S22" s="68"/>
    </row>
    <row r="23" spans="2:19" s="11" customFormat="1" ht="99.75" x14ac:dyDescent="0.25">
      <c r="B23" s="187"/>
      <c r="C23" s="187"/>
      <c r="D23" s="187"/>
      <c r="E23" s="127"/>
      <c r="F23" s="101" t="s">
        <v>504</v>
      </c>
      <c r="G23" s="102">
        <v>0.8</v>
      </c>
      <c r="H23" s="102">
        <v>0.9</v>
      </c>
      <c r="I23" s="68" t="s">
        <v>503</v>
      </c>
      <c r="J23" s="68" t="s">
        <v>502</v>
      </c>
      <c r="K23" s="68" t="s">
        <v>501</v>
      </c>
      <c r="L23" s="82">
        <v>0.86</v>
      </c>
      <c r="M23" s="49">
        <v>4028</v>
      </c>
      <c r="N23" s="49">
        <v>4187</v>
      </c>
      <c r="O23" s="81">
        <f>+M23/N23</f>
        <v>0.96202531645569622</v>
      </c>
      <c r="P23" s="151">
        <v>1</v>
      </c>
      <c r="Q23" s="13"/>
      <c r="R23" s="9" t="s">
        <v>500</v>
      </c>
      <c r="S23" s="129" t="s">
        <v>303</v>
      </c>
    </row>
    <row r="24" spans="2:19" s="11" customFormat="1" ht="69.75" customHeight="1" x14ac:dyDescent="0.25">
      <c r="B24" s="187"/>
      <c r="C24" s="187"/>
      <c r="D24" s="187"/>
      <c r="E24" s="127"/>
      <c r="F24" s="101"/>
      <c r="G24" s="68"/>
      <c r="H24" s="102"/>
      <c r="I24" s="68"/>
      <c r="J24" s="68"/>
      <c r="K24" s="68"/>
      <c r="L24" s="82"/>
      <c r="M24" s="52"/>
      <c r="N24" s="52"/>
      <c r="O24" s="81"/>
      <c r="P24" s="151"/>
      <c r="Q24" s="13"/>
      <c r="R24" s="9" t="s">
        <v>499</v>
      </c>
      <c r="S24" s="68"/>
    </row>
    <row r="25" spans="2:19" s="11" customFormat="1" ht="71.25" x14ac:dyDescent="0.25">
      <c r="B25" s="187"/>
      <c r="C25" s="187"/>
      <c r="D25" s="187"/>
      <c r="E25" s="127"/>
      <c r="F25" s="101" t="s">
        <v>498</v>
      </c>
      <c r="G25" s="68" t="s">
        <v>497</v>
      </c>
      <c r="H25" s="102">
        <v>0.95</v>
      </c>
      <c r="I25" s="68" t="s">
        <v>496</v>
      </c>
      <c r="J25" s="68" t="s">
        <v>495</v>
      </c>
      <c r="K25" s="68" t="s">
        <v>494</v>
      </c>
      <c r="L25" s="82">
        <v>0.95</v>
      </c>
      <c r="M25" s="49" t="s">
        <v>493</v>
      </c>
      <c r="N25" s="52">
        <v>9467</v>
      </c>
      <c r="O25" s="53">
        <f>7381/9467</f>
        <v>0.77965564592796033</v>
      </c>
      <c r="P25" s="215">
        <f>+O25/95%</f>
        <v>0.82069015360837938</v>
      </c>
      <c r="Q25" s="51"/>
      <c r="R25" s="9" t="s">
        <v>492</v>
      </c>
      <c r="S25" s="129" t="s">
        <v>303</v>
      </c>
    </row>
    <row r="26" spans="2:19" s="11" customFormat="1" ht="69.75" customHeight="1" x14ac:dyDescent="0.25">
      <c r="B26" s="187"/>
      <c r="C26" s="187"/>
      <c r="D26" s="187"/>
      <c r="E26" s="128"/>
      <c r="F26" s="101"/>
      <c r="G26" s="68"/>
      <c r="H26" s="102"/>
      <c r="I26" s="68"/>
      <c r="J26" s="68"/>
      <c r="K26" s="68"/>
      <c r="L26" s="82"/>
      <c r="M26" s="49" t="s">
        <v>491</v>
      </c>
      <c r="N26" s="52">
        <v>9175</v>
      </c>
      <c r="O26" s="35">
        <f>6946/9175</f>
        <v>0.75705722070844683</v>
      </c>
      <c r="P26" s="215">
        <f>+O26/95%</f>
        <v>0.79690233758783879</v>
      </c>
      <c r="Q26" s="51"/>
      <c r="R26" s="9" t="s">
        <v>490</v>
      </c>
      <c r="S26" s="68"/>
    </row>
    <row r="27" spans="2:19" s="11" customFormat="1" ht="69.75" customHeight="1" x14ac:dyDescent="0.25">
      <c r="B27" s="187"/>
      <c r="C27" s="187"/>
      <c r="D27" s="187"/>
      <c r="E27" s="126" t="s">
        <v>396</v>
      </c>
      <c r="F27" s="101" t="s">
        <v>489</v>
      </c>
      <c r="G27" s="68" t="s">
        <v>488</v>
      </c>
      <c r="H27" s="102">
        <v>1</v>
      </c>
      <c r="I27" s="68" t="s">
        <v>487</v>
      </c>
      <c r="J27" s="68" t="s">
        <v>486</v>
      </c>
      <c r="K27" s="68" t="s">
        <v>485</v>
      </c>
      <c r="L27" s="82">
        <v>1</v>
      </c>
      <c r="M27" s="50" t="s">
        <v>484</v>
      </c>
      <c r="N27" s="50" t="s">
        <v>483</v>
      </c>
      <c r="O27" s="49" t="s">
        <v>482</v>
      </c>
      <c r="P27" s="219">
        <v>1</v>
      </c>
      <c r="Q27" s="18" t="s">
        <v>481</v>
      </c>
      <c r="R27" s="141" t="s">
        <v>480</v>
      </c>
      <c r="S27" s="129" t="s">
        <v>452</v>
      </c>
    </row>
    <row r="28" spans="2:19" s="11" customFormat="1" ht="69.75" customHeight="1" x14ac:dyDescent="0.25">
      <c r="B28" s="187"/>
      <c r="C28" s="187"/>
      <c r="D28" s="187"/>
      <c r="E28" s="127"/>
      <c r="F28" s="101"/>
      <c r="G28" s="68"/>
      <c r="H28" s="102"/>
      <c r="I28" s="68"/>
      <c r="J28" s="68"/>
      <c r="K28" s="68"/>
      <c r="L28" s="82"/>
      <c r="M28" s="50" t="s">
        <v>479</v>
      </c>
      <c r="N28" s="50" t="s">
        <v>478</v>
      </c>
      <c r="O28" s="49" t="s">
        <v>477</v>
      </c>
      <c r="P28" s="220"/>
      <c r="Q28" s="18" t="s">
        <v>476</v>
      </c>
      <c r="R28" s="143"/>
      <c r="S28" s="129"/>
    </row>
    <row r="29" spans="2:19" s="11" customFormat="1" ht="69.75" customHeight="1" x14ac:dyDescent="0.25">
      <c r="B29" s="187"/>
      <c r="C29" s="187"/>
      <c r="D29" s="187"/>
      <c r="E29" s="127"/>
      <c r="F29" s="101"/>
      <c r="G29" s="68"/>
      <c r="H29" s="102"/>
      <c r="I29" s="68"/>
      <c r="J29" s="68"/>
      <c r="K29" s="68"/>
      <c r="L29" s="82"/>
      <c r="M29" s="50" t="s">
        <v>475</v>
      </c>
      <c r="N29" s="50" t="s">
        <v>474</v>
      </c>
      <c r="O29" s="49" t="s">
        <v>473</v>
      </c>
      <c r="P29" s="220"/>
      <c r="Q29" s="18" t="s">
        <v>472</v>
      </c>
      <c r="R29" s="142"/>
      <c r="S29" s="129"/>
    </row>
    <row r="30" spans="2:19" s="11" customFormat="1" ht="69.75" customHeight="1" x14ac:dyDescent="0.25">
      <c r="B30" s="187"/>
      <c r="C30" s="187"/>
      <c r="D30" s="187"/>
      <c r="E30" s="127"/>
      <c r="F30" s="101"/>
      <c r="G30" s="68"/>
      <c r="H30" s="102"/>
      <c r="I30" s="68"/>
      <c r="J30" s="68"/>
      <c r="K30" s="68"/>
      <c r="L30" s="82"/>
      <c r="M30" s="50" t="s">
        <v>471</v>
      </c>
      <c r="N30" s="50" t="s">
        <v>470</v>
      </c>
      <c r="O30" s="49" t="s">
        <v>469</v>
      </c>
      <c r="P30" s="220"/>
      <c r="Q30" s="18" t="s">
        <v>468</v>
      </c>
      <c r="R30" s="141" t="s">
        <v>467</v>
      </c>
      <c r="S30" s="129"/>
    </row>
    <row r="31" spans="2:19" s="11" customFormat="1" ht="69.75" customHeight="1" x14ac:dyDescent="0.25">
      <c r="B31" s="187"/>
      <c r="C31" s="187"/>
      <c r="D31" s="187"/>
      <c r="E31" s="127"/>
      <c r="F31" s="101"/>
      <c r="G31" s="68"/>
      <c r="H31" s="102"/>
      <c r="I31" s="68"/>
      <c r="J31" s="68"/>
      <c r="K31" s="68"/>
      <c r="L31" s="82"/>
      <c r="M31" s="50" t="s">
        <v>466</v>
      </c>
      <c r="N31" s="50" t="s">
        <v>465</v>
      </c>
      <c r="O31" s="49" t="s">
        <v>464</v>
      </c>
      <c r="P31" s="220"/>
      <c r="Q31" s="18" t="s">
        <v>463</v>
      </c>
      <c r="R31" s="143"/>
      <c r="S31" s="129"/>
    </row>
    <row r="32" spans="2:19" s="11" customFormat="1" ht="102.75" customHeight="1" x14ac:dyDescent="0.25">
      <c r="B32" s="187"/>
      <c r="C32" s="187"/>
      <c r="D32" s="187"/>
      <c r="E32" s="127"/>
      <c r="F32" s="101"/>
      <c r="G32" s="68"/>
      <c r="H32" s="102"/>
      <c r="I32" s="68"/>
      <c r="J32" s="68"/>
      <c r="K32" s="68"/>
      <c r="L32" s="82"/>
      <c r="M32" s="50" t="s">
        <v>462</v>
      </c>
      <c r="N32" s="50" t="s">
        <v>461</v>
      </c>
      <c r="O32" s="49" t="s">
        <v>460</v>
      </c>
      <c r="P32" s="221"/>
      <c r="Q32" s="18" t="s">
        <v>459</v>
      </c>
      <c r="R32" s="142"/>
      <c r="S32" s="129"/>
    </row>
    <row r="33" spans="2:19" s="11" customFormat="1" ht="69.75" customHeight="1" x14ac:dyDescent="0.25">
      <c r="B33" s="187"/>
      <c r="C33" s="187"/>
      <c r="D33" s="187"/>
      <c r="E33" s="127"/>
      <c r="F33" s="101" t="s">
        <v>458</v>
      </c>
      <c r="G33" s="68" t="s">
        <v>457</v>
      </c>
      <c r="H33" s="102">
        <v>0.95</v>
      </c>
      <c r="I33" s="68" t="s">
        <v>456</v>
      </c>
      <c r="J33" s="68" t="s">
        <v>455</v>
      </c>
      <c r="K33" s="68" t="s">
        <v>454</v>
      </c>
      <c r="L33" s="72">
        <v>0.9</v>
      </c>
      <c r="M33" s="71">
        <v>47243</v>
      </c>
      <c r="N33" s="71">
        <v>35650</v>
      </c>
      <c r="O33" s="163">
        <f>(M33/N33)/2</f>
        <v>0.66259467040673214</v>
      </c>
      <c r="P33" s="155">
        <f>+O33/L33</f>
        <v>0.73621630045192454</v>
      </c>
      <c r="Q33" s="144"/>
      <c r="R33" s="9" t="s">
        <v>453</v>
      </c>
      <c r="S33" s="129" t="s">
        <v>452</v>
      </c>
    </row>
    <row r="34" spans="2:19" s="11" customFormat="1" ht="69.75" customHeight="1" x14ac:dyDescent="0.25">
      <c r="B34" s="187"/>
      <c r="C34" s="187"/>
      <c r="D34" s="187"/>
      <c r="E34" s="127"/>
      <c r="F34" s="101"/>
      <c r="G34" s="68"/>
      <c r="H34" s="102"/>
      <c r="I34" s="68"/>
      <c r="J34" s="68"/>
      <c r="K34" s="68"/>
      <c r="L34" s="72"/>
      <c r="M34" s="71"/>
      <c r="N34" s="71"/>
      <c r="O34" s="163"/>
      <c r="P34" s="155"/>
      <c r="Q34" s="144"/>
      <c r="R34" s="9" t="s">
        <v>418</v>
      </c>
      <c r="S34" s="129"/>
    </row>
    <row r="35" spans="2:19" s="11" customFormat="1" ht="69.75" customHeight="1" x14ac:dyDescent="0.25">
      <c r="B35" s="187"/>
      <c r="C35" s="187"/>
      <c r="D35" s="187"/>
      <c r="E35" s="127"/>
      <c r="F35" s="97" t="s">
        <v>451</v>
      </c>
      <c r="G35" s="88" t="s">
        <v>450</v>
      </c>
      <c r="H35" s="109">
        <v>6</v>
      </c>
      <c r="I35" s="88" t="s">
        <v>449</v>
      </c>
      <c r="J35" s="88" t="s">
        <v>448</v>
      </c>
      <c r="K35" s="88" t="s">
        <v>447</v>
      </c>
      <c r="L35" s="140">
        <v>6</v>
      </c>
      <c r="M35" s="131" t="s">
        <v>446</v>
      </c>
      <c r="N35" s="131" t="s">
        <v>445</v>
      </c>
      <c r="O35" s="131">
        <v>4.2770780856423176</v>
      </c>
      <c r="P35" s="155">
        <v>1</v>
      </c>
      <c r="Q35" s="48"/>
      <c r="R35" s="9" t="s">
        <v>437</v>
      </c>
      <c r="S35" s="129" t="s">
        <v>389</v>
      </c>
    </row>
    <row r="36" spans="2:19" s="11" customFormat="1" ht="69.75" customHeight="1" x14ac:dyDescent="0.25">
      <c r="B36" s="187"/>
      <c r="C36" s="187"/>
      <c r="D36" s="187"/>
      <c r="E36" s="127"/>
      <c r="F36" s="97"/>
      <c r="G36" s="88"/>
      <c r="H36" s="109"/>
      <c r="I36" s="88"/>
      <c r="J36" s="88"/>
      <c r="K36" s="88"/>
      <c r="L36" s="140"/>
      <c r="M36" s="131"/>
      <c r="N36" s="131"/>
      <c r="O36" s="131"/>
      <c r="P36" s="155"/>
      <c r="Q36" s="48"/>
      <c r="R36" s="9" t="s">
        <v>436</v>
      </c>
      <c r="S36" s="68"/>
    </row>
    <row r="37" spans="2:19" s="11" customFormat="1" ht="69.75" customHeight="1" x14ac:dyDescent="0.25">
      <c r="B37" s="187"/>
      <c r="C37" s="187"/>
      <c r="D37" s="187"/>
      <c r="E37" s="127"/>
      <c r="F37" s="97" t="s">
        <v>444</v>
      </c>
      <c r="G37" s="88" t="s">
        <v>443</v>
      </c>
      <c r="H37" s="108">
        <v>0.95</v>
      </c>
      <c r="I37" s="88" t="s">
        <v>442</v>
      </c>
      <c r="J37" s="88" t="s">
        <v>441</v>
      </c>
      <c r="K37" s="88" t="s">
        <v>440</v>
      </c>
      <c r="L37" s="132">
        <v>0.95</v>
      </c>
      <c r="M37" s="145" t="s">
        <v>439</v>
      </c>
      <c r="N37" s="145" t="s">
        <v>438</v>
      </c>
      <c r="O37" s="151">
        <f>50124/73571</f>
        <v>0.68130105612265701</v>
      </c>
      <c r="P37" s="151">
        <f>+O37/L37</f>
        <v>0.71715900644490216</v>
      </c>
      <c r="Q37" s="13"/>
      <c r="R37" s="9" t="s">
        <v>437</v>
      </c>
      <c r="S37" s="129" t="s">
        <v>389</v>
      </c>
    </row>
    <row r="38" spans="2:19" s="11" customFormat="1" ht="69.75" customHeight="1" x14ac:dyDescent="0.25">
      <c r="B38" s="187"/>
      <c r="C38" s="187"/>
      <c r="D38" s="187"/>
      <c r="E38" s="127"/>
      <c r="F38" s="97"/>
      <c r="G38" s="88"/>
      <c r="H38" s="112"/>
      <c r="I38" s="88"/>
      <c r="J38" s="88"/>
      <c r="K38" s="88"/>
      <c r="L38" s="133"/>
      <c r="M38" s="145"/>
      <c r="N38" s="145"/>
      <c r="O38" s="151"/>
      <c r="P38" s="151"/>
      <c r="Q38" s="47"/>
      <c r="R38" s="9" t="s">
        <v>436</v>
      </c>
      <c r="S38" s="68"/>
    </row>
    <row r="39" spans="2:19" s="11" customFormat="1" ht="69.75" customHeight="1" x14ac:dyDescent="0.25">
      <c r="B39" s="187"/>
      <c r="C39" s="187"/>
      <c r="D39" s="187"/>
      <c r="E39" s="127"/>
      <c r="F39" s="97" t="s">
        <v>435</v>
      </c>
      <c r="G39" s="108">
        <v>0.87</v>
      </c>
      <c r="H39" s="110">
        <v>0.9</v>
      </c>
      <c r="I39" s="88" t="s">
        <v>434</v>
      </c>
      <c r="J39" s="88" t="s">
        <v>433</v>
      </c>
      <c r="K39" s="88" t="s">
        <v>432</v>
      </c>
      <c r="L39" s="111">
        <v>0.9</v>
      </c>
      <c r="M39" s="137" t="s">
        <v>431</v>
      </c>
      <c r="N39" s="137" t="s">
        <v>430</v>
      </c>
      <c r="O39" s="147">
        <v>0.92258579409417396</v>
      </c>
      <c r="P39" s="147">
        <v>1</v>
      </c>
      <c r="Q39" s="70"/>
      <c r="R39" s="9" t="s">
        <v>429</v>
      </c>
      <c r="S39" s="129" t="s">
        <v>389</v>
      </c>
    </row>
    <row r="40" spans="2:19" s="11" customFormat="1" ht="69.75" customHeight="1" x14ac:dyDescent="0.25">
      <c r="B40" s="187"/>
      <c r="C40" s="187"/>
      <c r="D40" s="187"/>
      <c r="E40" s="127"/>
      <c r="F40" s="97"/>
      <c r="G40" s="108"/>
      <c r="H40" s="110"/>
      <c r="I40" s="88"/>
      <c r="J40" s="88"/>
      <c r="K40" s="88"/>
      <c r="L40" s="111"/>
      <c r="M40" s="138"/>
      <c r="N40" s="138"/>
      <c r="O40" s="147"/>
      <c r="P40" s="147"/>
      <c r="Q40" s="70"/>
      <c r="R40" s="9" t="s">
        <v>418</v>
      </c>
      <c r="S40" s="68"/>
    </row>
    <row r="41" spans="2:19" s="11" customFormat="1" ht="69.75" customHeight="1" x14ac:dyDescent="0.25">
      <c r="B41" s="187"/>
      <c r="C41" s="187"/>
      <c r="D41" s="187"/>
      <c r="E41" s="127"/>
      <c r="F41" s="97" t="s">
        <v>428</v>
      </c>
      <c r="G41" s="88" t="s">
        <v>427</v>
      </c>
      <c r="H41" s="88" t="s">
        <v>423</v>
      </c>
      <c r="I41" s="88" t="s">
        <v>426</v>
      </c>
      <c r="J41" s="88" t="s">
        <v>425</v>
      </c>
      <c r="K41" s="88" t="s">
        <v>424</v>
      </c>
      <c r="L41" s="77" t="s">
        <v>423</v>
      </c>
      <c r="M41" s="148" t="s">
        <v>422</v>
      </c>
      <c r="N41" s="80" t="s">
        <v>421</v>
      </c>
      <c r="O41" s="202" t="s">
        <v>420</v>
      </c>
      <c r="P41" s="203">
        <v>1</v>
      </c>
      <c r="Q41" s="24"/>
      <c r="R41" s="9" t="s">
        <v>419</v>
      </c>
      <c r="S41" s="129" t="s">
        <v>389</v>
      </c>
    </row>
    <row r="42" spans="2:19" s="11" customFormat="1" ht="69.75" customHeight="1" x14ac:dyDescent="0.25">
      <c r="B42" s="187"/>
      <c r="C42" s="187"/>
      <c r="D42" s="187"/>
      <c r="E42" s="127"/>
      <c r="F42" s="97"/>
      <c r="G42" s="88"/>
      <c r="H42" s="88"/>
      <c r="I42" s="88"/>
      <c r="J42" s="88"/>
      <c r="K42" s="88"/>
      <c r="L42" s="77"/>
      <c r="M42" s="148"/>
      <c r="N42" s="80"/>
      <c r="O42" s="202"/>
      <c r="P42" s="203"/>
      <c r="Q42" s="24"/>
      <c r="R42" s="9" t="s">
        <v>418</v>
      </c>
      <c r="S42" s="68"/>
    </row>
    <row r="43" spans="2:19" s="11" customFormat="1" ht="46.5" customHeight="1" x14ac:dyDescent="0.25">
      <c r="B43" s="187"/>
      <c r="C43" s="187"/>
      <c r="D43" s="187"/>
      <c r="E43" s="127"/>
      <c r="F43" s="97" t="s">
        <v>417</v>
      </c>
      <c r="G43" s="88" t="s">
        <v>416</v>
      </c>
      <c r="H43" s="88" t="s">
        <v>415</v>
      </c>
      <c r="I43" s="88" t="s">
        <v>414</v>
      </c>
      <c r="J43" s="88" t="s">
        <v>413</v>
      </c>
      <c r="K43" s="88" t="s">
        <v>412</v>
      </c>
      <c r="L43" s="78">
        <v>0.9</v>
      </c>
      <c r="M43" s="73" t="s">
        <v>411</v>
      </c>
      <c r="N43" s="73" t="s">
        <v>410</v>
      </c>
      <c r="O43" s="69">
        <f>74575/94944</f>
        <v>0.78546300977418271</v>
      </c>
      <c r="P43" s="151">
        <f>+O43/L43</f>
        <v>0.87273667752686968</v>
      </c>
      <c r="Q43" s="13"/>
      <c r="R43" s="9" t="s">
        <v>409</v>
      </c>
      <c r="S43" s="129" t="s">
        <v>319</v>
      </c>
    </row>
    <row r="44" spans="2:19" s="11" customFormat="1" ht="46.5" customHeight="1" x14ac:dyDescent="0.25">
      <c r="B44" s="187"/>
      <c r="C44" s="187"/>
      <c r="D44" s="187"/>
      <c r="E44" s="127"/>
      <c r="F44" s="97"/>
      <c r="G44" s="88"/>
      <c r="H44" s="88"/>
      <c r="I44" s="88"/>
      <c r="J44" s="88"/>
      <c r="K44" s="88"/>
      <c r="L44" s="79"/>
      <c r="M44" s="74"/>
      <c r="N44" s="74"/>
      <c r="O44" s="69"/>
      <c r="P44" s="151"/>
      <c r="Q44" s="17"/>
      <c r="R44" s="9" t="s">
        <v>408</v>
      </c>
      <c r="S44" s="129"/>
    </row>
    <row r="45" spans="2:19" s="11" customFormat="1" ht="46.5" customHeight="1" x14ac:dyDescent="0.25">
      <c r="B45" s="187"/>
      <c r="C45" s="187"/>
      <c r="D45" s="187"/>
      <c r="E45" s="128"/>
      <c r="F45" s="97"/>
      <c r="G45" s="88"/>
      <c r="H45" s="88"/>
      <c r="I45" s="88"/>
      <c r="J45" s="88"/>
      <c r="K45" s="88"/>
      <c r="L45" s="79"/>
      <c r="M45" s="74"/>
      <c r="N45" s="74"/>
      <c r="O45" s="69"/>
      <c r="P45" s="151"/>
      <c r="Q45" s="17"/>
      <c r="R45" s="9" t="s">
        <v>407</v>
      </c>
      <c r="S45" s="129"/>
    </row>
    <row r="46" spans="2:19" s="11" customFormat="1" ht="69.75" customHeight="1" x14ac:dyDescent="0.25">
      <c r="B46" s="187"/>
      <c r="C46" s="187"/>
      <c r="D46" s="187"/>
      <c r="E46" s="126" t="s">
        <v>396</v>
      </c>
      <c r="F46" s="101" t="s">
        <v>406</v>
      </c>
      <c r="G46" s="68">
        <v>300</v>
      </c>
      <c r="H46" s="68">
        <v>390</v>
      </c>
      <c r="I46" s="68" t="s">
        <v>405</v>
      </c>
      <c r="J46" s="68" t="s">
        <v>404</v>
      </c>
      <c r="K46" s="68" t="s">
        <v>403</v>
      </c>
      <c r="L46" s="75">
        <v>360</v>
      </c>
      <c r="M46" s="95">
        <v>390</v>
      </c>
      <c r="N46" s="95">
        <v>360</v>
      </c>
      <c r="O46" s="76">
        <f>+M46/N46</f>
        <v>1.0833333333333333</v>
      </c>
      <c r="P46" s="203">
        <v>1</v>
      </c>
      <c r="Q46" s="24"/>
      <c r="R46" s="9" t="s">
        <v>402</v>
      </c>
      <c r="S46" s="129" t="s">
        <v>319</v>
      </c>
    </row>
    <row r="47" spans="2:19" s="11" customFormat="1" ht="93" customHeight="1" x14ac:dyDescent="0.25">
      <c r="B47" s="187"/>
      <c r="C47" s="187"/>
      <c r="D47" s="187"/>
      <c r="E47" s="127"/>
      <c r="F47" s="101"/>
      <c r="G47" s="68"/>
      <c r="H47" s="68"/>
      <c r="I47" s="68"/>
      <c r="J47" s="68"/>
      <c r="K47" s="68"/>
      <c r="L47" s="75"/>
      <c r="M47" s="95"/>
      <c r="N47" s="95"/>
      <c r="O47" s="76"/>
      <c r="P47" s="203"/>
      <c r="Q47" s="24"/>
      <c r="R47" s="9" t="s">
        <v>401</v>
      </c>
      <c r="S47" s="129"/>
    </row>
    <row r="48" spans="2:19" s="11" customFormat="1" ht="69.75" customHeight="1" x14ac:dyDescent="0.25">
      <c r="B48" s="187"/>
      <c r="C48" s="187"/>
      <c r="D48" s="187"/>
      <c r="E48" s="127"/>
      <c r="F48" s="101"/>
      <c r="G48" s="68"/>
      <c r="H48" s="68"/>
      <c r="I48" s="68"/>
      <c r="J48" s="68"/>
      <c r="K48" s="68"/>
      <c r="L48" s="75"/>
      <c r="M48" s="95"/>
      <c r="N48" s="95"/>
      <c r="O48" s="76"/>
      <c r="P48" s="203"/>
      <c r="Q48" s="24"/>
      <c r="R48" s="9" t="s">
        <v>400</v>
      </c>
      <c r="S48" s="129"/>
    </row>
    <row r="49" spans="2:19" s="11" customFormat="1" ht="121.5" customHeight="1" x14ac:dyDescent="0.25">
      <c r="B49" s="187" t="s">
        <v>399</v>
      </c>
      <c r="C49" s="187" t="s">
        <v>398</v>
      </c>
      <c r="D49" s="187" t="s">
        <v>397</v>
      </c>
      <c r="E49" s="127"/>
      <c r="F49" s="97" t="s">
        <v>395</v>
      </c>
      <c r="G49" s="88" t="s">
        <v>394</v>
      </c>
      <c r="H49" s="108">
        <v>1</v>
      </c>
      <c r="I49" s="88" t="s">
        <v>393</v>
      </c>
      <c r="J49" s="88" t="s">
        <v>392</v>
      </c>
      <c r="K49" s="88" t="s">
        <v>391</v>
      </c>
      <c r="L49" s="158">
        <v>1</v>
      </c>
      <c r="M49" s="150">
        <v>0</v>
      </c>
      <c r="N49" s="149">
        <v>1</v>
      </c>
      <c r="O49" s="138">
        <v>0</v>
      </c>
      <c r="P49" s="147">
        <v>0</v>
      </c>
      <c r="Q49" s="24"/>
      <c r="R49" s="9" t="s">
        <v>390</v>
      </c>
      <c r="S49" s="129" t="s">
        <v>389</v>
      </c>
    </row>
    <row r="50" spans="2:19" s="11" customFormat="1" ht="69.75" customHeight="1" x14ac:dyDescent="0.25">
      <c r="B50" s="187"/>
      <c r="C50" s="187"/>
      <c r="D50" s="187"/>
      <c r="E50" s="127"/>
      <c r="F50" s="97"/>
      <c r="G50" s="88"/>
      <c r="H50" s="108"/>
      <c r="I50" s="88"/>
      <c r="J50" s="88"/>
      <c r="K50" s="88"/>
      <c r="L50" s="158"/>
      <c r="M50" s="150"/>
      <c r="N50" s="150"/>
      <c r="O50" s="138"/>
      <c r="P50" s="147"/>
      <c r="Q50" s="24"/>
      <c r="R50" s="9" t="s">
        <v>388</v>
      </c>
      <c r="S50" s="68"/>
    </row>
    <row r="51" spans="2:19" s="11" customFormat="1" ht="69.75" customHeight="1" x14ac:dyDescent="0.25">
      <c r="B51" s="187"/>
      <c r="C51" s="187"/>
      <c r="D51" s="187"/>
      <c r="E51" s="127"/>
      <c r="F51" s="101" t="s">
        <v>387</v>
      </c>
      <c r="G51" s="68" t="s">
        <v>386</v>
      </c>
      <c r="H51" s="68" t="s">
        <v>385</v>
      </c>
      <c r="I51" s="68" t="s">
        <v>384</v>
      </c>
      <c r="J51" s="68" t="s">
        <v>383</v>
      </c>
      <c r="K51" s="68" t="s">
        <v>382</v>
      </c>
      <c r="L51" s="79" t="s">
        <v>381</v>
      </c>
      <c r="M51" s="146" t="s">
        <v>380</v>
      </c>
      <c r="N51" s="146" t="s">
        <v>379</v>
      </c>
      <c r="O51" s="139" t="s">
        <v>378</v>
      </c>
      <c r="P51" s="151">
        <v>1</v>
      </c>
      <c r="Q51" s="17"/>
      <c r="R51" s="9" t="s">
        <v>377</v>
      </c>
      <c r="S51" s="129" t="s">
        <v>365</v>
      </c>
    </row>
    <row r="52" spans="2:19" s="11" customFormat="1" ht="69.75" customHeight="1" x14ac:dyDescent="0.25">
      <c r="B52" s="187"/>
      <c r="C52" s="187"/>
      <c r="D52" s="187"/>
      <c r="E52" s="127"/>
      <c r="F52" s="101"/>
      <c r="G52" s="68"/>
      <c r="H52" s="68"/>
      <c r="I52" s="68"/>
      <c r="J52" s="68"/>
      <c r="K52" s="68"/>
      <c r="L52" s="79"/>
      <c r="M52" s="146"/>
      <c r="N52" s="146"/>
      <c r="O52" s="80"/>
      <c r="P52" s="151"/>
      <c r="Q52" s="17"/>
      <c r="R52" s="9" t="s">
        <v>364</v>
      </c>
      <c r="S52" s="68"/>
    </row>
    <row r="53" spans="2:19" s="11" customFormat="1" ht="60.75" customHeight="1" x14ac:dyDescent="0.25">
      <c r="B53" s="187"/>
      <c r="C53" s="187"/>
      <c r="D53" s="187"/>
      <c r="E53" s="127"/>
      <c r="F53" s="101" t="s">
        <v>376</v>
      </c>
      <c r="G53" s="68" t="s">
        <v>375</v>
      </c>
      <c r="H53" s="68" t="s">
        <v>374</v>
      </c>
      <c r="I53" s="68" t="s">
        <v>373</v>
      </c>
      <c r="J53" s="68" t="s">
        <v>372</v>
      </c>
      <c r="K53" s="68" t="s">
        <v>371</v>
      </c>
      <c r="L53" s="79" t="s">
        <v>370</v>
      </c>
      <c r="M53" s="146" t="s">
        <v>369</v>
      </c>
      <c r="N53" s="146" t="s">
        <v>368</v>
      </c>
      <c r="O53" s="80" t="s">
        <v>367</v>
      </c>
      <c r="P53" s="155">
        <f>24/(28.28)</f>
        <v>0.84865629420084865</v>
      </c>
      <c r="Q53" s="17"/>
      <c r="R53" s="9" t="s">
        <v>366</v>
      </c>
      <c r="S53" s="129" t="s">
        <v>365</v>
      </c>
    </row>
    <row r="54" spans="2:19" s="11" customFormat="1" ht="69.75" customHeight="1" x14ac:dyDescent="0.25">
      <c r="B54" s="187"/>
      <c r="C54" s="187"/>
      <c r="D54" s="187"/>
      <c r="E54" s="127"/>
      <c r="F54" s="101"/>
      <c r="G54" s="68"/>
      <c r="H54" s="68"/>
      <c r="I54" s="68"/>
      <c r="J54" s="68"/>
      <c r="K54" s="68"/>
      <c r="L54" s="79"/>
      <c r="M54" s="146"/>
      <c r="N54" s="146"/>
      <c r="O54" s="80"/>
      <c r="P54" s="155"/>
      <c r="Q54" s="17"/>
      <c r="R54" s="9" t="s">
        <v>364</v>
      </c>
      <c r="S54" s="68"/>
    </row>
    <row r="55" spans="2:19" s="11" customFormat="1" ht="99.75" x14ac:dyDescent="0.25">
      <c r="B55" s="187"/>
      <c r="C55" s="187"/>
      <c r="D55" s="187"/>
      <c r="E55" s="127"/>
      <c r="F55" s="101" t="s">
        <v>363</v>
      </c>
      <c r="G55" s="68" t="s">
        <v>362</v>
      </c>
      <c r="H55" s="68" t="s">
        <v>361</v>
      </c>
      <c r="I55" s="68" t="s">
        <v>360</v>
      </c>
      <c r="J55" s="68" t="s">
        <v>359</v>
      </c>
      <c r="K55" s="68" t="s">
        <v>358</v>
      </c>
      <c r="L55" s="82">
        <v>0.1</v>
      </c>
      <c r="M55" s="80">
        <v>951</v>
      </c>
      <c r="N55" s="80" t="s">
        <v>357</v>
      </c>
      <c r="O55" s="137">
        <f>951/3498</f>
        <v>0.27186963979416812</v>
      </c>
      <c r="P55" s="151">
        <v>1</v>
      </c>
      <c r="Q55" s="17"/>
      <c r="R55" s="9" t="s">
        <v>356</v>
      </c>
      <c r="S55" s="129" t="s">
        <v>355</v>
      </c>
    </row>
    <row r="56" spans="2:19" s="11" customFormat="1" ht="69.75" customHeight="1" x14ac:dyDescent="0.25">
      <c r="B56" s="187"/>
      <c r="C56" s="187"/>
      <c r="D56" s="187"/>
      <c r="E56" s="127"/>
      <c r="F56" s="101"/>
      <c r="G56" s="68"/>
      <c r="H56" s="68"/>
      <c r="I56" s="68"/>
      <c r="J56" s="68"/>
      <c r="K56" s="68"/>
      <c r="L56" s="82"/>
      <c r="M56" s="80"/>
      <c r="N56" s="80"/>
      <c r="O56" s="137"/>
      <c r="P56" s="151"/>
      <c r="Q56" s="17"/>
      <c r="R56" s="9" t="s">
        <v>354</v>
      </c>
      <c r="S56" s="129"/>
    </row>
    <row r="57" spans="2:19" s="11" customFormat="1" ht="69.75" customHeight="1" x14ac:dyDescent="0.25">
      <c r="B57" s="187"/>
      <c r="C57" s="187"/>
      <c r="D57" s="187"/>
      <c r="E57" s="127"/>
      <c r="F57" s="101"/>
      <c r="G57" s="68"/>
      <c r="H57" s="68"/>
      <c r="I57" s="68"/>
      <c r="J57" s="68"/>
      <c r="K57" s="68"/>
      <c r="L57" s="82"/>
      <c r="M57" s="80"/>
      <c r="N57" s="80"/>
      <c r="O57" s="137"/>
      <c r="P57" s="151"/>
      <c r="Q57" s="17"/>
      <c r="R57" s="9" t="s">
        <v>353</v>
      </c>
      <c r="S57" s="129"/>
    </row>
    <row r="58" spans="2:19" s="11" customFormat="1" ht="93" customHeight="1" x14ac:dyDescent="0.25">
      <c r="B58" s="187"/>
      <c r="C58" s="187"/>
      <c r="D58" s="187"/>
      <c r="E58" s="127"/>
      <c r="F58" s="101" t="s">
        <v>352</v>
      </c>
      <c r="G58" s="68" t="s">
        <v>87</v>
      </c>
      <c r="H58" s="102">
        <v>0.95</v>
      </c>
      <c r="I58" s="68" t="s">
        <v>351</v>
      </c>
      <c r="J58" s="68" t="s">
        <v>192</v>
      </c>
      <c r="K58" s="68" t="s">
        <v>191</v>
      </c>
      <c r="L58" s="82">
        <v>0.95</v>
      </c>
      <c r="M58" s="157">
        <v>3</v>
      </c>
      <c r="N58" s="157">
        <v>3</v>
      </c>
      <c r="O58" s="89">
        <f>+M58/N58</f>
        <v>1</v>
      </c>
      <c r="P58" s="203">
        <v>1</v>
      </c>
      <c r="Q58" s="14"/>
      <c r="R58" s="9" t="s">
        <v>350</v>
      </c>
      <c r="S58" s="129" t="s">
        <v>319</v>
      </c>
    </row>
    <row r="59" spans="2:19" s="11" customFormat="1" ht="69.75" customHeight="1" x14ac:dyDescent="0.25">
      <c r="B59" s="187"/>
      <c r="C59" s="187"/>
      <c r="D59" s="187"/>
      <c r="E59" s="127"/>
      <c r="F59" s="101"/>
      <c r="G59" s="68"/>
      <c r="H59" s="102"/>
      <c r="I59" s="68"/>
      <c r="J59" s="68"/>
      <c r="K59" s="68"/>
      <c r="L59" s="82"/>
      <c r="M59" s="157"/>
      <c r="N59" s="157"/>
      <c r="O59" s="89"/>
      <c r="P59" s="203"/>
      <c r="Q59" s="14"/>
      <c r="R59" s="9" t="s">
        <v>349</v>
      </c>
      <c r="S59" s="129"/>
    </row>
    <row r="60" spans="2:19" s="11" customFormat="1" ht="46.5" customHeight="1" x14ac:dyDescent="0.25">
      <c r="B60" s="187"/>
      <c r="C60" s="187"/>
      <c r="D60" s="187"/>
      <c r="E60" s="127"/>
      <c r="F60" s="101"/>
      <c r="G60" s="68"/>
      <c r="H60" s="102"/>
      <c r="I60" s="68"/>
      <c r="J60" s="68"/>
      <c r="K60" s="68"/>
      <c r="L60" s="82"/>
      <c r="M60" s="157"/>
      <c r="N60" s="157"/>
      <c r="O60" s="89"/>
      <c r="P60" s="203"/>
      <c r="Q60" s="14"/>
      <c r="R60" s="9" t="s">
        <v>348</v>
      </c>
      <c r="S60" s="129"/>
    </row>
    <row r="61" spans="2:19" s="11" customFormat="1" ht="69.75" customHeight="1" x14ac:dyDescent="0.25">
      <c r="B61" s="187"/>
      <c r="C61" s="187"/>
      <c r="D61" s="187"/>
      <c r="E61" s="127"/>
      <c r="F61" s="101"/>
      <c r="G61" s="68"/>
      <c r="H61" s="102"/>
      <c r="I61" s="68"/>
      <c r="J61" s="68"/>
      <c r="K61" s="68"/>
      <c r="L61" s="82"/>
      <c r="M61" s="157"/>
      <c r="N61" s="157"/>
      <c r="O61" s="89"/>
      <c r="P61" s="203"/>
      <c r="Q61" s="14"/>
      <c r="R61" s="9" t="s">
        <v>347</v>
      </c>
      <c r="S61" s="129"/>
    </row>
    <row r="62" spans="2:19" s="11" customFormat="1" ht="69.75" customHeight="1" x14ac:dyDescent="0.25">
      <c r="B62" s="187"/>
      <c r="C62" s="187"/>
      <c r="D62" s="187"/>
      <c r="E62" s="127"/>
      <c r="F62" s="97" t="s">
        <v>346</v>
      </c>
      <c r="G62" s="108" t="s">
        <v>345</v>
      </c>
      <c r="H62" s="108">
        <v>0.9</v>
      </c>
      <c r="I62" s="88" t="s">
        <v>344</v>
      </c>
      <c r="J62" s="88" t="s">
        <v>343</v>
      </c>
      <c r="K62" s="88" t="s">
        <v>342</v>
      </c>
      <c r="L62" s="158">
        <v>0.9</v>
      </c>
      <c r="M62" s="21" t="s">
        <v>341</v>
      </c>
      <c r="N62" s="21" t="s">
        <v>340</v>
      </c>
      <c r="O62" s="46" t="s">
        <v>339</v>
      </c>
      <c r="P62" s="22">
        <v>1</v>
      </c>
      <c r="Q62" s="102" t="s">
        <v>338</v>
      </c>
      <c r="R62" s="9" t="s">
        <v>337</v>
      </c>
      <c r="S62" s="129" t="s">
        <v>336</v>
      </c>
    </row>
    <row r="63" spans="2:19" s="11" customFormat="1" ht="46.5" customHeight="1" x14ac:dyDescent="0.25">
      <c r="B63" s="187"/>
      <c r="C63" s="187"/>
      <c r="D63" s="187"/>
      <c r="E63" s="127"/>
      <c r="F63" s="97"/>
      <c r="G63" s="108"/>
      <c r="H63" s="108"/>
      <c r="I63" s="88"/>
      <c r="J63" s="88"/>
      <c r="K63" s="88"/>
      <c r="L63" s="158"/>
      <c r="M63" s="45" t="s">
        <v>335</v>
      </c>
      <c r="N63" s="45" t="s">
        <v>334</v>
      </c>
      <c r="O63" s="44">
        <v>0.96799999999999997</v>
      </c>
      <c r="P63" s="22">
        <v>1</v>
      </c>
      <c r="Q63" s="102"/>
      <c r="R63" s="9" t="s">
        <v>333</v>
      </c>
      <c r="S63" s="68"/>
    </row>
    <row r="64" spans="2:19" s="11" customFormat="1" ht="46.5" customHeight="1" x14ac:dyDescent="0.25">
      <c r="B64" s="187"/>
      <c r="C64" s="187"/>
      <c r="D64" s="187"/>
      <c r="E64" s="127"/>
      <c r="F64" s="97"/>
      <c r="G64" s="108"/>
      <c r="H64" s="108"/>
      <c r="I64" s="88"/>
      <c r="J64" s="88"/>
      <c r="K64" s="88"/>
      <c r="L64" s="158"/>
      <c r="M64" s="45" t="s">
        <v>332</v>
      </c>
      <c r="N64" s="45" t="s">
        <v>331</v>
      </c>
      <c r="O64" s="44">
        <v>0.57524634219169901</v>
      </c>
      <c r="P64" s="22">
        <v>0.63916260243522116</v>
      </c>
      <c r="Q64" s="102" t="s">
        <v>330</v>
      </c>
      <c r="R64" s="141" t="s">
        <v>329</v>
      </c>
      <c r="S64" s="68"/>
    </row>
    <row r="65" spans="2:19" s="11" customFormat="1" ht="46.5" customHeight="1" x14ac:dyDescent="0.25">
      <c r="B65" s="187"/>
      <c r="C65" s="187"/>
      <c r="D65" s="187"/>
      <c r="E65" s="127"/>
      <c r="F65" s="97"/>
      <c r="G65" s="108"/>
      <c r="H65" s="108"/>
      <c r="I65" s="88"/>
      <c r="J65" s="88"/>
      <c r="K65" s="88"/>
      <c r="L65" s="158"/>
      <c r="M65" s="21" t="s">
        <v>328</v>
      </c>
      <c r="N65" s="21" t="s">
        <v>327</v>
      </c>
      <c r="O65" s="43" t="s">
        <v>326</v>
      </c>
      <c r="P65" s="22">
        <v>1</v>
      </c>
      <c r="Q65" s="102"/>
      <c r="R65" s="142"/>
      <c r="S65" s="68"/>
    </row>
    <row r="66" spans="2:19" s="11" customFormat="1" ht="46.5" customHeight="1" x14ac:dyDescent="0.25">
      <c r="B66" s="187"/>
      <c r="C66" s="187"/>
      <c r="D66" s="187"/>
      <c r="E66" s="127" t="s">
        <v>396</v>
      </c>
      <c r="F66" s="104" t="s">
        <v>325</v>
      </c>
      <c r="G66" s="107">
        <v>1</v>
      </c>
      <c r="H66" s="107">
        <v>1</v>
      </c>
      <c r="I66" s="85" t="s">
        <v>324</v>
      </c>
      <c r="J66" s="85" t="s">
        <v>323</v>
      </c>
      <c r="K66" s="85" t="s">
        <v>322</v>
      </c>
      <c r="L66" s="152">
        <v>1</v>
      </c>
      <c r="M66" s="37">
        <v>102173</v>
      </c>
      <c r="N66" s="37">
        <v>31495</v>
      </c>
      <c r="O66" s="42">
        <f>+M66/N66</f>
        <v>3.2441022384505476</v>
      </c>
      <c r="P66" s="219">
        <v>1</v>
      </c>
      <c r="Q66" s="40" t="s">
        <v>321</v>
      </c>
      <c r="R66" s="9" t="s">
        <v>320</v>
      </c>
      <c r="S66" s="134" t="s">
        <v>319</v>
      </c>
    </row>
    <row r="67" spans="2:19" s="11" customFormat="1" ht="46.5" customHeight="1" x14ac:dyDescent="0.25">
      <c r="B67" s="187"/>
      <c r="C67" s="187"/>
      <c r="D67" s="187"/>
      <c r="E67" s="127"/>
      <c r="F67" s="105"/>
      <c r="G67" s="86"/>
      <c r="H67" s="86"/>
      <c r="I67" s="86"/>
      <c r="J67" s="86"/>
      <c r="K67" s="86"/>
      <c r="L67" s="153"/>
      <c r="M67" s="37">
        <v>28503</v>
      </c>
      <c r="N67" s="37">
        <v>14052</v>
      </c>
      <c r="O67" s="42">
        <f>+M67/N67</f>
        <v>2.0283945345858241</v>
      </c>
      <c r="P67" s="220"/>
      <c r="Q67" s="40" t="s">
        <v>318</v>
      </c>
      <c r="R67" s="9" t="s">
        <v>317</v>
      </c>
      <c r="S67" s="135"/>
    </row>
    <row r="68" spans="2:19" s="11" customFormat="1" ht="46.5" customHeight="1" x14ac:dyDescent="0.25">
      <c r="B68" s="187"/>
      <c r="C68" s="187"/>
      <c r="D68" s="187"/>
      <c r="E68" s="127"/>
      <c r="F68" s="105"/>
      <c r="G68" s="86"/>
      <c r="H68" s="86"/>
      <c r="I68" s="86"/>
      <c r="J68" s="86"/>
      <c r="K68" s="86"/>
      <c r="L68" s="153"/>
      <c r="M68" s="37" t="s">
        <v>316</v>
      </c>
      <c r="N68" s="37" t="s">
        <v>315</v>
      </c>
      <c r="O68" s="41">
        <f>6/(3.67)</f>
        <v>1.6348773841961852</v>
      </c>
      <c r="P68" s="220"/>
      <c r="Q68" s="13"/>
      <c r="R68" s="9" t="s">
        <v>314</v>
      </c>
      <c r="S68" s="135"/>
    </row>
    <row r="69" spans="2:19" s="11" customFormat="1" ht="43.5" customHeight="1" x14ac:dyDescent="0.25">
      <c r="B69" s="187"/>
      <c r="C69" s="187"/>
      <c r="D69" s="187"/>
      <c r="E69" s="127"/>
      <c r="F69" s="106"/>
      <c r="G69" s="87"/>
      <c r="H69" s="87"/>
      <c r="I69" s="87"/>
      <c r="J69" s="87"/>
      <c r="K69" s="87"/>
      <c r="L69" s="154"/>
      <c r="M69" s="37" t="s">
        <v>313</v>
      </c>
      <c r="N69" s="37" t="s">
        <v>312</v>
      </c>
      <c r="O69" s="41">
        <v>1</v>
      </c>
      <c r="P69" s="221"/>
      <c r="Q69" s="13"/>
      <c r="R69" s="9" t="s">
        <v>311</v>
      </c>
      <c r="S69" s="136"/>
    </row>
    <row r="70" spans="2:19" s="11" customFormat="1" ht="71.25" x14ac:dyDescent="0.25">
      <c r="B70" s="187"/>
      <c r="C70" s="187"/>
      <c r="D70" s="187"/>
      <c r="E70" s="127"/>
      <c r="F70" s="101" t="s">
        <v>310</v>
      </c>
      <c r="G70" s="102" t="s">
        <v>309</v>
      </c>
      <c r="H70" s="102" t="s">
        <v>308</v>
      </c>
      <c r="I70" s="68" t="s">
        <v>307</v>
      </c>
      <c r="J70" s="68" t="s">
        <v>306</v>
      </c>
      <c r="K70" s="68" t="s">
        <v>305</v>
      </c>
      <c r="L70" s="82">
        <v>0.9</v>
      </c>
      <c r="M70" s="80">
        <v>2</v>
      </c>
      <c r="N70" s="80">
        <v>2</v>
      </c>
      <c r="O70" s="137">
        <v>1</v>
      </c>
      <c r="P70" s="155">
        <v>1</v>
      </c>
      <c r="Q70" s="39"/>
      <c r="R70" s="9" t="s">
        <v>304</v>
      </c>
      <c r="S70" s="129" t="s">
        <v>303</v>
      </c>
    </row>
    <row r="71" spans="2:19" s="11" customFormat="1" ht="46.5" customHeight="1" x14ac:dyDescent="0.25">
      <c r="B71" s="187"/>
      <c r="C71" s="187"/>
      <c r="D71" s="187"/>
      <c r="E71" s="127"/>
      <c r="F71" s="101"/>
      <c r="G71" s="102"/>
      <c r="H71" s="102"/>
      <c r="I71" s="68"/>
      <c r="J71" s="68"/>
      <c r="K71" s="68"/>
      <c r="L71" s="75"/>
      <c r="M71" s="80"/>
      <c r="N71" s="80"/>
      <c r="O71" s="137"/>
      <c r="P71" s="155"/>
      <c r="Q71" s="38"/>
      <c r="R71" s="9" t="s">
        <v>302</v>
      </c>
      <c r="S71" s="68"/>
    </row>
    <row r="72" spans="2:19" s="11" customFormat="1" ht="46.5" customHeight="1" x14ac:dyDescent="0.25">
      <c r="B72" s="187"/>
      <c r="C72" s="187"/>
      <c r="D72" s="187"/>
      <c r="E72" s="128"/>
      <c r="F72" s="101"/>
      <c r="G72" s="102"/>
      <c r="H72" s="102"/>
      <c r="I72" s="68"/>
      <c r="J72" s="68"/>
      <c r="K72" s="68"/>
      <c r="L72" s="75"/>
      <c r="M72" s="80"/>
      <c r="N72" s="80"/>
      <c r="O72" s="137"/>
      <c r="P72" s="155"/>
      <c r="Q72" s="38"/>
      <c r="R72" s="9" t="s">
        <v>301</v>
      </c>
      <c r="S72" s="68"/>
    </row>
    <row r="73" spans="2:19" s="11" customFormat="1" ht="93" customHeight="1" x14ac:dyDescent="0.25">
      <c r="B73" s="187" t="s">
        <v>158</v>
      </c>
      <c r="C73" s="182" t="s">
        <v>300</v>
      </c>
      <c r="D73" s="182" t="s">
        <v>299</v>
      </c>
      <c r="E73" s="98" t="s">
        <v>106</v>
      </c>
      <c r="F73" s="101" t="s">
        <v>298</v>
      </c>
      <c r="G73" s="68" t="s">
        <v>297</v>
      </c>
      <c r="H73" s="102" t="s">
        <v>296</v>
      </c>
      <c r="I73" s="68" t="s">
        <v>295</v>
      </c>
      <c r="J73" s="68" t="s">
        <v>294</v>
      </c>
      <c r="K73" s="68" t="s">
        <v>293</v>
      </c>
      <c r="L73" s="82">
        <v>0.4</v>
      </c>
      <c r="M73" s="157">
        <v>14</v>
      </c>
      <c r="N73" s="157">
        <v>32</v>
      </c>
      <c r="O73" s="76">
        <f>+M73/N73</f>
        <v>0.4375</v>
      </c>
      <c r="P73" s="147">
        <v>1</v>
      </c>
      <c r="Q73" s="159"/>
      <c r="R73" s="9" t="s">
        <v>292</v>
      </c>
      <c r="S73" s="129" t="s">
        <v>291</v>
      </c>
    </row>
    <row r="74" spans="2:19" s="11" customFormat="1" ht="93" customHeight="1" x14ac:dyDescent="0.25">
      <c r="B74" s="187"/>
      <c r="C74" s="182"/>
      <c r="D74" s="182"/>
      <c r="E74" s="98"/>
      <c r="F74" s="101"/>
      <c r="G74" s="68"/>
      <c r="H74" s="102"/>
      <c r="I74" s="68"/>
      <c r="J74" s="68"/>
      <c r="K74" s="68"/>
      <c r="L74" s="82"/>
      <c r="M74" s="157"/>
      <c r="N74" s="157"/>
      <c r="O74" s="76"/>
      <c r="P74" s="147"/>
      <c r="Q74" s="159"/>
      <c r="R74" s="9" t="s">
        <v>290</v>
      </c>
      <c r="S74" s="129"/>
    </row>
    <row r="75" spans="2:19" s="11" customFormat="1" ht="93" customHeight="1" x14ac:dyDescent="0.25">
      <c r="B75" s="187"/>
      <c r="C75" s="182"/>
      <c r="D75" s="182"/>
      <c r="E75" s="98"/>
      <c r="F75" s="101"/>
      <c r="G75" s="68"/>
      <c r="H75" s="102"/>
      <c r="I75" s="68"/>
      <c r="J75" s="68"/>
      <c r="K75" s="68"/>
      <c r="L75" s="82"/>
      <c r="M75" s="157"/>
      <c r="N75" s="157"/>
      <c r="O75" s="76"/>
      <c r="P75" s="147"/>
      <c r="Q75" s="159"/>
      <c r="R75" s="9" t="s">
        <v>289</v>
      </c>
      <c r="S75" s="129"/>
    </row>
    <row r="76" spans="2:19" s="11" customFormat="1" ht="46.5" customHeight="1" x14ac:dyDescent="0.25">
      <c r="B76" s="187"/>
      <c r="C76" s="182"/>
      <c r="D76" s="182"/>
      <c r="E76" s="98"/>
      <c r="F76" s="101"/>
      <c r="G76" s="68"/>
      <c r="H76" s="102"/>
      <c r="I76" s="68"/>
      <c r="J76" s="68"/>
      <c r="K76" s="68"/>
      <c r="L76" s="82"/>
      <c r="M76" s="157"/>
      <c r="N76" s="157"/>
      <c r="O76" s="76"/>
      <c r="P76" s="147"/>
      <c r="Q76" s="159"/>
      <c r="R76" s="9" t="s">
        <v>288</v>
      </c>
      <c r="S76" s="129"/>
    </row>
    <row r="77" spans="2:19" s="11" customFormat="1" ht="72.75" customHeight="1" x14ac:dyDescent="0.25">
      <c r="B77" s="187"/>
      <c r="C77" s="182"/>
      <c r="D77" s="182"/>
      <c r="E77" s="98"/>
      <c r="F77" s="101" t="s">
        <v>287</v>
      </c>
      <c r="G77" s="68" t="s">
        <v>286</v>
      </c>
      <c r="H77" s="96">
        <v>0.9</v>
      </c>
      <c r="I77" s="68" t="s">
        <v>285</v>
      </c>
      <c r="J77" s="68" t="s">
        <v>284</v>
      </c>
      <c r="K77" s="68" t="s">
        <v>283</v>
      </c>
      <c r="L77" s="82">
        <v>0.9</v>
      </c>
      <c r="M77" s="89">
        <v>0.39</v>
      </c>
      <c r="N77" s="89">
        <v>0.25</v>
      </c>
      <c r="O77" s="89">
        <f>+M77/N77</f>
        <v>1.56</v>
      </c>
      <c r="P77" s="203">
        <v>1</v>
      </c>
      <c r="Q77" s="14"/>
      <c r="R77" s="9" t="s">
        <v>282</v>
      </c>
      <c r="S77" s="129" t="s">
        <v>171</v>
      </c>
    </row>
    <row r="78" spans="2:19" s="11" customFormat="1" ht="75.75" customHeight="1" x14ac:dyDescent="0.25">
      <c r="B78" s="187"/>
      <c r="C78" s="182"/>
      <c r="D78" s="182"/>
      <c r="E78" s="98"/>
      <c r="F78" s="101"/>
      <c r="G78" s="68"/>
      <c r="H78" s="96"/>
      <c r="I78" s="68"/>
      <c r="J78" s="68"/>
      <c r="K78" s="68"/>
      <c r="L78" s="82"/>
      <c r="M78" s="89"/>
      <c r="N78" s="89"/>
      <c r="O78" s="89"/>
      <c r="P78" s="203"/>
      <c r="Q78" s="14"/>
      <c r="R78" s="9" t="s">
        <v>281</v>
      </c>
      <c r="S78" s="68"/>
    </row>
    <row r="79" spans="2:19" s="11" customFormat="1" ht="87.75" customHeight="1" x14ac:dyDescent="0.25">
      <c r="B79" s="187"/>
      <c r="C79" s="182"/>
      <c r="D79" s="182"/>
      <c r="E79" s="98"/>
      <c r="F79" s="101"/>
      <c r="G79" s="68"/>
      <c r="H79" s="96"/>
      <c r="I79" s="68"/>
      <c r="J79" s="68"/>
      <c r="K79" s="68"/>
      <c r="L79" s="82"/>
      <c r="M79" s="89"/>
      <c r="N79" s="89"/>
      <c r="O79" s="89"/>
      <c r="P79" s="203"/>
      <c r="Q79" s="14"/>
      <c r="R79" s="9" t="s">
        <v>280</v>
      </c>
      <c r="S79" s="68"/>
    </row>
    <row r="80" spans="2:19" s="11" customFormat="1" ht="99.75" x14ac:dyDescent="0.25">
      <c r="B80" s="187"/>
      <c r="C80" s="182"/>
      <c r="D80" s="182"/>
      <c r="E80" s="98"/>
      <c r="F80" s="101" t="s">
        <v>279</v>
      </c>
      <c r="G80" s="68" t="s">
        <v>278</v>
      </c>
      <c r="H80" s="96">
        <v>0.9</v>
      </c>
      <c r="I80" s="68" t="s">
        <v>277</v>
      </c>
      <c r="J80" s="68" t="s">
        <v>276</v>
      </c>
      <c r="K80" s="68" t="s">
        <v>275</v>
      </c>
      <c r="L80" s="82">
        <v>0.9</v>
      </c>
      <c r="M80" s="37">
        <v>236</v>
      </c>
      <c r="N80" s="37">
        <v>236</v>
      </c>
      <c r="O80" s="21">
        <f>+M80/N80</f>
        <v>1</v>
      </c>
      <c r="P80" s="151">
        <v>1</v>
      </c>
      <c r="Q80" s="108"/>
      <c r="R80" s="9" t="s">
        <v>274</v>
      </c>
      <c r="S80" s="129" t="s">
        <v>273</v>
      </c>
    </row>
    <row r="81" spans="1:19" s="11" customFormat="1" ht="93" customHeight="1" x14ac:dyDescent="0.25">
      <c r="B81" s="187"/>
      <c r="C81" s="182"/>
      <c r="D81" s="182"/>
      <c r="E81" s="98"/>
      <c r="F81" s="101"/>
      <c r="G81" s="68"/>
      <c r="H81" s="92"/>
      <c r="I81" s="68"/>
      <c r="J81" s="90"/>
      <c r="K81" s="90"/>
      <c r="L81" s="82"/>
      <c r="M81" s="37">
        <v>1</v>
      </c>
      <c r="N81" s="37">
        <v>1</v>
      </c>
      <c r="O81" s="21">
        <f>+M81/N81</f>
        <v>1</v>
      </c>
      <c r="P81" s="151"/>
      <c r="Q81" s="108"/>
      <c r="R81" s="9" t="s">
        <v>272</v>
      </c>
      <c r="S81" s="68"/>
    </row>
    <row r="82" spans="1:19" s="11" customFormat="1" ht="45.75" customHeight="1" x14ac:dyDescent="0.25">
      <c r="B82" s="187"/>
      <c r="C82" s="187" t="s">
        <v>221</v>
      </c>
      <c r="D82" s="182" t="s">
        <v>220</v>
      </c>
      <c r="E82" s="98"/>
      <c r="F82" s="101" t="s">
        <v>271</v>
      </c>
      <c r="G82" s="68" t="s">
        <v>270</v>
      </c>
      <c r="H82" s="102" t="s">
        <v>269</v>
      </c>
      <c r="I82" s="68" t="s">
        <v>268</v>
      </c>
      <c r="J82" s="68" t="s">
        <v>267</v>
      </c>
      <c r="K82" s="68" t="s">
        <v>46</v>
      </c>
      <c r="L82" s="82"/>
      <c r="M82" s="92"/>
      <c r="N82" s="92"/>
      <c r="O82" s="92"/>
      <c r="P82" s="216"/>
      <c r="Q82" s="24"/>
      <c r="R82" s="9" t="s">
        <v>266</v>
      </c>
      <c r="S82" s="129" t="s">
        <v>265</v>
      </c>
    </row>
    <row r="83" spans="1:19" s="11" customFormat="1" ht="46.5" customHeight="1" x14ac:dyDescent="0.25">
      <c r="B83" s="187"/>
      <c r="C83" s="187"/>
      <c r="D83" s="182"/>
      <c r="E83" s="98"/>
      <c r="F83" s="101"/>
      <c r="G83" s="68"/>
      <c r="H83" s="102"/>
      <c r="I83" s="68"/>
      <c r="J83" s="68"/>
      <c r="K83" s="68"/>
      <c r="L83" s="82"/>
      <c r="M83" s="92"/>
      <c r="N83" s="92"/>
      <c r="O83" s="92"/>
      <c r="P83" s="216"/>
      <c r="Q83" s="24"/>
      <c r="R83" s="9" t="s">
        <v>264</v>
      </c>
      <c r="S83" s="129"/>
    </row>
    <row r="84" spans="1:19" s="11" customFormat="1" ht="46.5" customHeight="1" x14ac:dyDescent="0.25">
      <c r="B84" s="187"/>
      <c r="C84" s="187"/>
      <c r="D84" s="182"/>
      <c r="E84" s="98"/>
      <c r="F84" s="101"/>
      <c r="G84" s="68"/>
      <c r="H84" s="102"/>
      <c r="I84" s="68"/>
      <c r="J84" s="68"/>
      <c r="K84" s="68"/>
      <c r="L84" s="82"/>
      <c r="M84" s="92"/>
      <c r="N84" s="92"/>
      <c r="O84" s="92"/>
      <c r="P84" s="216"/>
      <c r="Q84" s="24"/>
      <c r="R84" s="9" t="s">
        <v>263</v>
      </c>
      <c r="S84" s="129"/>
    </row>
    <row r="85" spans="1:19" s="11" customFormat="1" ht="69.75" customHeight="1" x14ac:dyDescent="0.25">
      <c r="B85" s="187"/>
      <c r="C85" s="187"/>
      <c r="D85" s="182"/>
      <c r="E85" s="99" t="s">
        <v>155</v>
      </c>
      <c r="F85" s="101" t="s">
        <v>262</v>
      </c>
      <c r="G85" s="102" t="s">
        <v>261</v>
      </c>
      <c r="H85" s="68" t="s">
        <v>260</v>
      </c>
      <c r="I85" s="68" t="s">
        <v>259</v>
      </c>
      <c r="J85" s="68" t="s">
        <v>258</v>
      </c>
      <c r="K85" s="68" t="s">
        <v>191</v>
      </c>
      <c r="L85" s="78">
        <v>0.9</v>
      </c>
      <c r="M85" s="95">
        <v>63</v>
      </c>
      <c r="N85" s="95">
        <v>66</v>
      </c>
      <c r="O85" s="76">
        <f>+M85/N85</f>
        <v>0.95454545454545459</v>
      </c>
      <c r="P85" s="203">
        <v>1</v>
      </c>
      <c r="Q85" s="24"/>
      <c r="R85" s="9" t="s">
        <v>257</v>
      </c>
      <c r="S85" s="129" t="s">
        <v>146</v>
      </c>
    </row>
    <row r="86" spans="1:19" s="11" customFormat="1" ht="69.75" customHeight="1" x14ac:dyDescent="0.25">
      <c r="B86" s="187"/>
      <c r="C86" s="187"/>
      <c r="D86" s="182"/>
      <c r="E86" s="99"/>
      <c r="F86" s="101"/>
      <c r="G86" s="68"/>
      <c r="H86" s="68"/>
      <c r="I86" s="68"/>
      <c r="J86" s="68"/>
      <c r="K86" s="68"/>
      <c r="L86" s="78"/>
      <c r="M86" s="95"/>
      <c r="N86" s="95"/>
      <c r="O86" s="76"/>
      <c r="P86" s="203"/>
      <c r="Q86" s="24"/>
      <c r="R86" s="9" t="s">
        <v>256</v>
      </c>
      <c r="S86" s="68"/>
    </row>
    <row r="87" spans="1:19" s="11" customFormat="1" ht="69.75" customHeight="1" x14ac:dyDescent="0.25">
      <c r="B87" s="187"/>
      <c r="C87" s="187"/>
      <c r="D87" s="182"/>
      <c r="E87" s="99"/>
      <c r="F87" s="101"/>
      <c r="G87" s="68"/>
      <c r="H87" s="68"/>
      <c r="I87" s="68"/>
      <c r="J87" s="68"/>
      <c r="K87" s="68"/>
      <c r="L87" s="79"/>
      <c r="M87" s="95"/>
      <c r="N87" s="95"/>
      <c r="O87" s="76"/>
      <c r="P87" s="203"/>
      <c r="Q87" s="24"/>
      <c r="R87" s="9" t="s">
        <v>255</v>
      </c>
      <c r="S87" s="68"/>
    </row>
    <row r="88" spans="1:19" ht="69.75" customHeight="1" x14ac:dyDescent="0.2">
      <c r="A88" s="11"/>
      <c r="B88" s="180" t="s">
        <v>115</v>
      </c>
      <c r="C88" s="180" t="s">
        <v>79</v>
      </c>
      <c r="D88" s="182" t="s">
        <v>50</v>
      </c>
      <c r="E88" s="98" t="s">
        <v>106</v>
      </c>
      <c r="F88" s="97" t="s">
        <v>254</v>
      </c>
      <c r="G88" s="102">
        <v>1</v>
      </c>
      <c r="H88" s="96">
        <v>0.95</v>
      </c>
      <c r="I88" s="68" t="s">
        <v>253</v>
      </c>
      <c r="J88" s="68" t="s">
        <v>252</v>
      </c>
      <c r="K88" s="68" t="s">
        <v>251</v>
      </c>
      <c r="L88" s="82">
        <v>0.95</v>
      </c>
      <c r="M88" s="161">
        <v>57</v>
      </c>
      <c r="N88" s="161">
        <v>39</v>
      </c>
      <c r="O88" s="162">
        <f>+M88/N88</f>
        <v>1.4615384615384615</v>
      </c>
      <c r="P88" s="217">
        <v>1</v>
      </c>
      <c r="Q88" s="36"/>
      <c r="R88" s="9" t="s">
        <v>250</v>
      </c>
      <c r="S88" s="129" t="s">
        <v>224</v>
      </c>
    </row>
    <row r="89" spans="1:19" ht="46.5" customHeight="1" x14ac:dyDescent="0.2">
      <c r="A89" s="11"/>
      <c r="B89" s="180"/>
      <c r="C89" s="180"/>
      <c r="D89" s="182"/>
      <c r="E89" s="98"/>
      <c r="F89" s="97"/>
      <c r="G89" s="96"/>
      <c r="H89" s="96"/>
      <c r="I89" s="68"/>
      <c r="J89" s="68"/>
      <c r="K89" s="68"/>
      <c r="L89" s="82"/>
      <c r="M89" s="161"/>
      <c r="N89" s="161"/>
      <c r="O89" s="162"/>
      <c r="P89" s="217"/>
      <c r="Q89" s="36"/>
      <c r="R89" s="9" t="s">
        <v>249</v>
      </c>
      <c r="S89" s="68"/>
    </row>
    <row r="90" spans="1:19" ht="69.75" customHeight="1" x14ac:dyDescent="0.2">
      <c r="A90" s="11"/>
      <c r="B90" s="180"/>
      <c r="C90" s="180"/>
      <c r="D90" s="182"/>
      <c r="E90" s="98"/>
      <c r="F90" s="97"/>
      <c r="G90" s="96"/>
      <c r="H90" s="96"/>
      <c r="I90" s="90"/>
      <c r="J90" s="90"/>
      <c r="K90" s="68"/>
      <c r="L90" s="75"/>
      <c r="M90" s="161"/>
      <c r="N90" s="161"/>
      <c r="O90" s="162"/>
      <c r="P90" s="217"/>
      <c r="Q90" s="36"/>
      <c r="R90" s="9" t="s">
        <v>248</v>
      </c>
      <c r="S90" s="68"/>
    </row>
    <row r="91" spans="1:19" ht="69.75" customHeight="1" x14ac:dyDescent="0.2">
      <c r="A91" s="11"/>
      <c r="B91" s="180"/>
      <c r="C91" s="180" t="s">
        <v>69</v>
      </c>
      <c r="D91" s="182" t="s">
        <v>247</v>
      </c>
      <c r="E91" s="183" t="s">
        <v>246</v>
      </c>
      <c r="F91" s="97" t="s">
        <v>245</v>
      </c>
      <c r="G91" s="68" t="s">
        <v>244</v>
      </c>
      <c r="H91" s="103" t="s">
        <v>243</v>
      </c>
      <c r="I91" s="68" t="s">
        <v>242</v>
      </c>
      <c r="J91" s="68" t="s">
        <v>241</v>
      </c>
      <c r="K91" s="68" t="s">
        <v>240</v>
      </c>
      <c r="L91" s="82">
        <v>1</v>
      </c>
      <c r="M91" s="33" t="s">
        <v>239</v>
      </c>
      <c r="N91" s="33" t="s">
        <v>238</v>
      </c>
      <c r="O91" s="35">
        <f>28728/24999</f>
        <v>1.1491659666386655</v>
      </c>
      <c r="P91" s="224">
        <v>1</v>
      </c>
      <c r="Q91" s="34"/>
      <c r="R91" s="9" t="s">
        <v>237</v>
      </c>
      <c r="S91" s="129" t="s">
        <v>224</v>
      </c>
    </row>
    <row r="92" spans="1:19" ht="46.5" customHeight="1" x14ac:dyDescent="0.2">
      <c r="A92" s="11"/>
      <c r="B92" s="180"/>
      <c r="C92" s="180"/>
      <c r="D92" s="182"/>
      <c r="E92" s="183"/>
      <c r="F92" s="160"/>
      <c r="G92" s="68"/>
      <c r="H92" s="103"/>
      <c r="I92" s="90"/>
      <c r="J92" s="90"/>
      <c r="K92" s="68"/>
      <c r="L92" s="82"/>
      <c r="M92" s="33" t="s">
        <v>236</v>
      </c>
      <c r="N92" s="33" t="s">
        <v>235</v>
      </c>
      <c r="O92" s="32">
        <f>400000/350034</f>
        <v>1.1427461332327717</v>
      </c>
      <c r="P92" s="225"/>
      <c r="Q92" s="34"/>
      <c r="R92" s="9" t="s">
        <v>234</v>
      </c>
      <c r="S92" s="68"/>
    </row>
    <row r="93" spans="1:19" ht="69.75" customHeight="1" x14ac:dyDescent="0.2">
      <c r="A93" s="11"/>
      <c r="B93" s="180"/>
      <c r="C93" s="180"/>
      <c r="D93" s="182"/>
      <c r="E93" s="183"/>
      <c r="F93" s="160"/>
      <c r="G93" s="68"/>
      <c r="H93" s="103"/>
      <c r="I93" s="90"/>
      <c r="J93" s="90"/>
      <c r="K93" s="68"/>
      <c r="L93" s="82"/>
      <c r="M93" s="33" t="s">
        <v>233</v>
      </c>
      <c r="N93" s="33" t="s">
        <v>232</v>
      </c>
      <c r="O93" s="32">
        <f>31365/60450</f>
        <v>0.51885856079404469</v>
      </c>
      <c r="P93" s="226"/>
      <c r="Q93" s="31" t="s">
        <v>231</v>
      </c>
      <c r="R93" s="9" t="s">
        <v>230</v>
      </c>
      <c r="S93" s="68"/>
    </row>
    <row r="94" spans="1:19" ht="69.75" customHeight="1" x14ac:dyDescent="0.2">
      <c r="A94" s="11"/>
      <c r="B94" s="180"/>
      <c r="C94" s="180"/>
      <c r="D94" s="182"/>
      <c r="E94" s="183"/>
      <c r="F94" s="97" t="s">
        <v>229</v>
      </c>
      <c r="G94" s="68">
        <v>0</v>
      </c>
      <c r="H94" s="68">
        <v>4</v>
      </c>
      <c r="I94" s="68" t="s">
        <v>228</v>
      </c>
      <c r="J94" s="92" t="s">
        <v>227</v>
      </c>
      <c r="K94" s="68" t="s">
        <v>226</v>
      </c>
      <c r="L94" s="75">
        <v>2</v>
      </c>
      <c r="M94" s="150">
        <v>0</v>
      </c>
      <c r="N94" s="150">
        <v>2</v>
      </c>
      <c r="O94" s="138">
        <v>0</v>
      </c>
      <c r="P94" s="203">
        <v>0</v>
      </c>
      <c r="Q94" s="167"/>
      <c r="R94" s="9" t="s">
        <v>225</v>
      </c>
      <c r="S94" s="129" t="s">
        <v>224</v>
      </c>
    </row>
    <row r="95" spans="1:19" ht="69.75" customHeight="1" x14ac:dyDescent="0.2">
      <c r="A95" s="11"/>
      <c r="B95" s="180"/>
      <c r="C95" s="180"/>
      <c r="D95" s="182"/>
      <c r="E95" s="183"/>
      <c r="F95" s="97"/>
      <c r="G95" s="90"/>
      <c r="H95" s="90"/>
      <c r="I95" s="90"/>
      <c r="J95" s="92"/>
      <c r="K95" s="68"/>
      <c r="L95" s="75"/>
      <c r="M95" s="150"/>
      <c r="N95" s="150"/>
      <c r="O95" s="138"/>
      <c r="P95" s="203"/>
      <c r="Q95" s="167"/>
      <c r="R95" s="9" t="s">
        <v>223</v>
      </c>
      <c r="S95" s="68"/>
    </row>
    <row r="96" spans="1:19" ht="69.75" customHeight="1" x14ac:dyDescent="0.2">
      <c r="A96" s="11"/>
      <c r="B96" s="180"/>
      <c r="C96" s="180"/>
      <c r="D96" s="182"/>
      <c r="E96" s="183"/>
      <c r="F96" s="97"/>
      <c r="G96" s="90"/>
      <c r="H96" s="90"/>
      <c r="I96" s="90"/>
      <c r="J96" s="92"/>
      <c r="K96" s="68"/>
      <c r="L96" s="75"/>
      <c r="M96" s="150"/>
      <c r="N96" s="150"/>
      <c r="O96" s="138"/>
      <c r="P96" s="203"/>
      <c r="Q96" s="167"/>
      <c r="R96" s="9" t="s">
        <v>222</v>
      </c>
      <c r="S96" s="68"/>
    </row>
    <row r="97" spans="1:19" ht="69.75" customHeight="1" x14ac:dyDescent="0.2">
      <c r="A97" s="11"/>
      <c r="B97" s="180"/>
      <c r="C97" s="180" t="s">
        <v>221</v>
      </c>
      <c r="D97" s="182" t="s">
        <v>220</v>
      </c>
      <c r="E97" s="200" t="s">
        <v>106</v>
      </c>
      <c r="F97" s="101" t="s">
        <v>219</v>
      </c>
      <c r="G97" s="92" t="s">
        <v>87</v>
      </c>
      <c r="H97" s="68" t="s">
        <v>218</v>
      </c>
      <c r="I97" s="68" t="s">
        <v>217</v>
      </c>
      <c r="J97" s="68" t="s">
        <v>216</v>
      </c>
      <c r="K97" s="68" t="s">
        <v>215</v>
      </c>
      <c r="L97" s="78">
        <v>1</v>
      </c>
      <c r="M97" s="95">
        <v>4793</v>
      </c>
      <c r="N97" s="95">
        <v>4793</v>
      </c>
      <c r="O97" s="76">
        <f>+M97/N97</f>
        <v>1</v>
      </c>
      <c r="P97" s="147">
        <v>1</v>
      </c>
      <c r="Q97" s="25"/>
      <c r="R97" s="9" t="s">
        <v>214</v>
      </c>
      <c r="S97" s="129" t="s">
        <v>205</v>
      </c>
    </row>
    <row r="98" spans="1:19" ht="69.75" customHeight="1" x14ac:dyDescent="0.2">
      <c r="A98" s="11"/>
      <c r="B98" s="180"/>
      <c r="C98" s="180"/>
      <c r="D98" s="182"/>
      <c r="E98" s="200"/>
      <c r="F98" s="101"/>
      <c r="G98" s="92"/>
      <c r="H98" s="68"/>
      <c r="I98" s="68"/>
      <c r="J98" s="68"/>
      <c r="K98" s="92"/>
      <c r="L98" s="79"/>
      <c r="M98" s="95"/>
      <c r="N98" s="95"/>
      <c r="O98" s="76"/>
      <c r="P98" s="147"/>
      <c r="Q98" s="25"/>
      <c r="R98" s="9" t="s">
        <v>213</v>
      </c>
      <c r="S98" s="68"/>
    </row>
    <row r="99" spans="1:19" ht="69.75" customHeight="1" x14ac:dyDescent="0.2">
      <c r="A99" s="11"/>
      <c r="B99" s="180" t="s">
        <v>158</v>
      </c>
      <c r="C99" s="198" t="s">
        <v>157</v>
      </c>
      <c r="D99" s="182" t="s">
        <v>156</v>
      </c>
      <c r="E99" s="100" t="s">
        <v>155</v>
      </c>
      <c r="F99" s="101" t="s">
        <v>212</v>
      </c>
      <c r="G99" s="92" t="s">
        <v>87</v>
      </c>
      <c r="H99" s="96">
        <v>0.9</v>
      </c>
      <c r="I99" s="92" t="s">
        <v>211</v>
      </c>
      <c r="J99" s="68" t="s">
        <v>210</v>
      </c>
      <c r="K99" s="92" t="s">
        <v>209</v>
      </c>
      <c r="L99" s="82">
        <v>0.9</v>
      </c>
      <c r="M99" s="91" t="s">
        <v>208</v>
      </c>
      <c r="N99" s="91" t="s">
        <v>207</v>
      </c>
      <c r="O99" s="169">
        <f>4/5</f>
        <v>0.8</v>
      </c>
      <c r="P99" s="155">
        <f>+O99/L99</f>
        <v>0.88888888888888895</v>
      </c>
      <c r="Q99" s="17"/>
      <c r="R99" s="9" t="s">
        <v>206</v>
      </c>
      <c r="S99" s="129" t="s">
        <v>205</v>
      </c>
    </row>
    <row r="100" spans="1:19" ht="73.5" customHeight="1" x14ac:dyDescent="0.2">
      <c r="A100" s="11"/>
      <c r="B100" s="180"/>
      <c r="C100" s="198"/>
      <c r="D100" s="182"/>
      <c r="E100" s="100"/>
      <c r="F100" s="101"/>
      <c r="G100" s="92"/>
      <c r="H100" s="96"/>
      <c r="I100" s="92"/>
      <c r="J100" s="68"/>
      <c r="K100" s="92"/>
      <c r="L100" s="82"/>
      <c r="M100" s="91"/>
      <c r="N100" s="91"/>
      <c r="O100" s="169"/>
      <c r="P100" s="155"/>
      <c r="Q100" s="17"/>
      <c r="R100" s="9" t="s">
        <v>204</v>
      </c>
      <c r="S100" s="68"/>
    </row>
    <row r="101" spans="1:19" ht="46.5" customHeight="1" x14ac:dyDescent="0.2">
      <c r="A101" s="11"/>
      <c r="B101" s="180"/>
      <c r="C101" s="180" t="s">
        <v>203</v>
      </c>
      <c r="D101" s="182" t="s">
        <v>202</v>
      </c>
      <c r="E101" s="199" t="s">
        <v>201</v>
      </c>
      <c r="F101" s="101" t="s">
        <v>200</v>
      </c>
      <c r="G101" s="92">
        <v>0</v>
      </c>
      <c r="H101" s="92">
        <v>2</v>
      </c>
      <c r="I101" s="68" t="s">
        <v>199</v>
      </c>
      <c r="J101" s="68" t="s">
        <v>198</v>
      </c>
      <c r="K101" s="93" t="s">
        <v>197</v>
      </c>
      <c r="L101" s="75">
        <v>1</v>
      </c>
      <c r="M101" s="95">
        <v>3</v>
      </c>
      <c r="N101" s="95">
        <v>1</v>
      </c>
      <c r="O101" s="76">
        <f>+M101/N101</f>
        <v>3</v>
      </c>
      <c r="P101" s="203">
        <v>1</v>
      </c>
      <c r="Q101" s="24"/>
      <c r="R101" s="9" t="s">
        <v>196</v>
      </c>
      <c r="S101" s="129" t="s">
        <v>189</v>
      </c>
    </row>
    <row r="102" spans="1:19" ht="46.5" customHeight="1" x14ac:dyDescent="0.2">
      <c r="A102" s="11"/>
      <c r="B102" s="180"/>
      <c r="C102" s="180"/>
      <c r="D102" s="182"/>
      <c r="E102" s="199"/>
      <c r="F102" s="101"/>
      <c r="G102" s="92"/>
      <c r="H102" s="92"/>
      <c r="I102" s="68"/>
      <c r="J102" s="68"/>
      <c r="K102" s="94"/>
      <c r="L102" s="75"/>
      <c r="M102" s="95"/>
      <c r="N102" s="95"/>
      <c r="O102" s="76"/>
      <c r="P102" s="203"/>
      <c r="Q102" s="24"/>
      <c r="R102" s="9" t="s">
        <v>195</v>
      </c>
      <c r="S102" s="68"/>
    </row>
    <row r="103" spans="1:19" ht="69.75" customHeight="1" x14ac:dyDescent="0.2">
      <c r="A103" s="11"/>
      <c r="B103" s="180" t="s">
        <v>115</v>
      </c>
      <c r="C103" s="180" t="s">
        <v>79</v>
      </c>
      <c r="D103" s="182" t="s">
        <v>178</v>
      </c>
      <c r="E103" s="199"/>
      <c r="F103" s="101" t="s">
        <v>194</v>
      </c>
      <c r="G103" s="92" t="s">
        <v>87</v>
      </c>
      <c r="H103" s="96">
        <v>1</v>
      </c>
      <c r="I103" s="92" t="s">
        <v>193</v>
      </c>
      <c r="J103" s="68" t="s">
        <v>192</v>
      </c>
      <c r="K103" s="68" t="s">
        <v>191</v>
      </c>
      <c r="L103" s="82">
        <v>0.3</v>
      </c>
      <c r="M103" s="95">
        <v>3</v>
      </c>
      <c r="N103" s="95">
        <v>3</v>
      </c>
      <c r="O103" s="89">
        <v>1</v>
      </c>
      <c r="P103" s="203">
        <v>1</v>
      </c>
      <c r="Q103" s="24"/>
      <c r="R103" s="9" t="s">
        <v>190</v>
      </c>
      <c r="S103" s="129" t="s">
        <v>189</v>
      </c>
    </row>
    <row r="104" spans="1:19" ht="69.75" customHeight="1" x14ac:dyDescent="0.2">
      <c r="A104" s="11"/>
      <c r="B104" s="180"/>
      <c r="C104" s="180"/>
      <c r="D104" s="182"/>
      <c r="E104" s="199"/>
      <c r="F104" s="101"/>
      <c r="G104" s="92"/>
      <c r="H104" s="96"/>
      <c r="I104" s="92"/>
      <c r="J104" s="68"/>
      <c r="K104" s="68"/>
      <c r="L104" s="82"/>
      <c r="M104" s="95"/>
      <c r="N104" s="95"/>
      <c r="O104" s="95"/>
      <c r="P104" s="203"/>
      <c r="Q104" s="24"/>
      <c r="R104" s="9" t="s">
        <v>188</v>
      </c>
      <c r="S104" s="68"/>
    </row>
    <row r="105" spans="1:19" ht="85.5" customHeight="1" x14ac:dyDescent="0.2">
      <c r="A105" s="11"/>
      <c r="B105" s="180" t="s">
        <v>158</v>
      </c>
      <c r="C105" s="180" t="s">
        <v>157</v>
      </c>
      <c r="D105" s="182" t="s">
        <v>156</v>
      </c>
      <c r="E105" s="100" t="s">
        <v>155</v>
      </c>
      <c r="F105" s="101" t="s">
        <v>187</v>
      </c>
      <c r="G105" s="92" t="s">
        <v>186</v>
      </c>
      <c r="H105" s="68" t="s">
        <v>185</v>
      </c>
      <c r="I105" s="68" t="s">
        <v>184</v>
      </c>
      <c r="J105" s="68" t="s">
        <v>183</v>
      </c>
      <c r="K105" s="68" t="s">
        <v>182</v>
      </c>
      <c r="L105" s="75">
        <v>1</v>
      </c>
      <c r="M105" s="95">
        <v>1</v>
      </c>
      <c r="N105" s="95">
        <v>1</v>
      </c>
      <c r="O105" s="76">
        <f>+M105/N105</f>
        <v>1</v>
      </c>
      <c r="P105" s="203">
        <v>1</v>
      </c>
      <c r="Q105" s="24"/>
      <c r="R105" s="9" t="s">
        <v>181</v>
      </c>
      <c r="S105" s="129" t="s">
        <v>180</v>
      </c>
    </row>
    <row r="106" spans="1:19" ht="85.5" customHeight="1" x14ac:dyDescent="0.2">
      <c r="A106" s="11"/>
      <c r="B106" s="180"/>
      <c r="C106" s="180"/>
      <c r="D106" s="182"/>
      <c r="E106" s="100"/>
      <c r="F106" s="101"/>
      <c r="G106" s="92"/>
      <c r="H106" s="92"/>
      <c r="I106" s="68"/>
      <c r="J106" s="68"/>
      <c r="K106" s="68"/>
      <c r="L106" s="75"/>
      <c r="M106" s="95"/>
      <c r="N106" s="95"/>
      <c r="O106" s="76"/>
      <c r="P106" s="203"/>
      <c r="Q106" s="24"/>
      <c r="R106" s="9" t="s">
        <v>179</v>
      </c>
      <c r="S106" s="129"/>
    </row>
    <row r="107" spans="1:19" ht="46.5" customHeight="1" x14ac:dyDescent="0.2">
      <c r="A107" s="11"/>
      <c r="B107" s="180" t="s">
        <v>115</v>
      </c>
      <c r="C107" s="180" t="s">
        <v>79</v>
      </c>
      <c r="D107" s="180" t="s">
        <v>178</v>
      </c>
      <c r="E107" s="200" t="s">
        <v>106</v>
      </c>
      <c r="F107" s="101" t="s">
        <v>177</v>
      </c>
      <c r="G107" s="68" t="s">
        <v>176</v>
      </c>
      <c r="H107" s="96">
        <v>1</v>
      </c>
      <c r="I107" s="68" t="s">
        <v>175</v>
      </c>
      <c r="J107" s="68" t="s">
        <v>174</v>
      </c>
      <c r="K107" s="68" t="s">
        <v>173</v>
      </c>
      <c r="L107" s="82">
        <v>0.3</v>
      </c>
      <c r="M107" s="71">
        <v>4</v>
      </c>
      <c r="N107" s="71">
        <v>17</v>
      </c>
      <c r="O107" s="170">
        <f>+M107/N107</f>
        <v>0.23529411764705882</v>
      </c>
      <c r="P107" s="151">
        <f>+O107/L107</f>
        <v>0.78431372549019607</v>
      </c>
      <c r="Q107" s="14"/>
      <c r="R107" s="9" t="s">
        <v>172</v>
      </c>
      <c r="S107" s="129" t="s">
        <v>171</v>
      </c>
    </row>
    <row r="108" spans="1:19" ht="46.5" customHeight="1" x14ac:dyDescent="0.2">
      <c r="A108" s="11"/>
      <c r="B108" s="180"/>
      <c r="C108" s="180"/>
      <c r="D108" s="180"/>
      <c r="E108" s="200"/>
      <c r="F108" s="101"/>
      <c r="G108" s="68"/>
      <c r="H108" s="96"/>
      <c r="I108" s="68"/>
      <c r="J108" s="68"/>
      <c r="K108" s="68"/>
      <c r="L108" s="82"/>
      <c r="M108" s="71"/>
      <c r="N108" s="71"/>
      <c r="O108" s="170"/>
      <c r="P108" s="151"/>
      <c r="Q108" s="14"/>
      <c r="R108" s="9" t="s">
        <v>170</v>
      </c>
      <c r="S108" s="68"/>
    </row>
    <row r="109" spans="1:19" ht="46.5" customHeight="1" x14ac:dyDescent="0.2">
      <c r="A109" s="11"/>
      <c r="B109" s="180"/>
      <c r="C109" s="180"/>
      <c r="D109" s="180"/>
      <c r="E109" s="200"/>
      <c r="F109" s="101"/>
      <c r="G109" s="68"/>
      <c r="H109" s="96"/>
      <c r="I109" s="68"/>
      <c r="J109" s="68"/>
      <c r="K109" s="68"/>
      <c r="L109" s="82"/>
      <c r="M109" s="71"/>
      <c r="N109" s="71"/>
      <c r="O109" s="170"/>
      <c r="P109" s="151"/>
      <c r="Q109" s="14"/>
      <c r="R109" s="9" t="s">
        <v>169</v>
      </c>
      <c r="S109" s="68"/>
    </row>
    <row r="110" spans="1:19" ht="46.5" customHeight="1" x14ac:dyDescent="0.2">
      <c r="A110" s="11"/>
      <c r="B110" s="180"/>
      <c r="C110" s="180"/>
      <c r="D110" s="180"/>
      <c r="E110" s="200"/>
      <c r="F110" s="101" t="s">
        <v>168</v>
      </c>
      <c r="G110" s="68" t="s">
        <v>167</v>
      </c>
      <c r="H110" s="68" t="s">
        <v>166</v>
      </c>
      <c r="I110" s="68" t="s">
        <v>165</v>
      </c>
      <c r="J110" s="68" t="s">
        <v>164</v>
      </c>
      <c r="K110" s="68" t="s">
        <v>163</v>
      </c>
      <c r="L110" s="79" t="s">
        <v>162</v>
      </c>
      <c r="M110" s="30">
        <v>3</v>
      </c>
      <c r="N110" s="30">
        <v>2</v>
      </c>
      <c r="O110" s="28">
        <f>+M110/N110</f>
        <v>1.5</v>
      </c>
      <c r="P110" s="219">
        <v>1</v>
      </c>
      <c r="Q110" s="13"/>
      <c r="R110" s="9" t="s">
        <v>161</v>
      </c>
      <c r="S110" s="129" t="s">
        <v>160</v>
      </c>
    </row>
    <row r="111" spans="1:19" ht="46.5" customHeight="1" x14ac:dyDescent="0.2">
      <c r="A111" s="11"/>
      <c r="B111" s="180"/>
      <c r="C111" s="180"/>
      <c r="D111" s="180"/>
      <c r="E111" s="200"/>
      <c r="F111" s="101"/>
      <c r="G111" s="90"/>
      <c r="H111" s="90"/>
      <c r="I111" s="90"/>
      <c r="J111" s="90"/>
      <c r="K111" s="90"/>
      <c r="L111" s="171"/>
      <c r="M111" s="29">
        <v>26</v>
      </c>
      <c r="N111" s="29">
        <v>27</v>
      </c>
      <c r="O111" s="28">
        <f>+M111/N111</f>
        <v>0.96296296296296291</v>
      </c>
      <c r="P111" s="221"/>
      <c r="Q111" s="27"/>
      <c r="R111" s="9" t="s">
        <v>159</v>
      </c>
      <c r="S111" s="129"/>
    </row>
    <row r="112" spans="1:19" ht="40.5" customHeight="1" x14ac:dyDescent="0.2">
      <c r="B112" s="180" t="s">
        <v>158</v>
      </c>
      <c r="C112" s="187" t="s">
        <v>157</v>
      </c>
      <c r="D112" s="180" t="s">
        <v>156</v>
      </c>
      <c r="E112" s="99" t="s">
        <v>155</v>
      </c>
      <c r="F112" s="101" t="s">
        <v>154</v>
      </c>
      <c r="G112" s="68" t="s">
        <v>153</v>
      </c>
      <c r="H112" s="68" t="s">
        <v>152</v>
      </c>
      <c r="I112" s="68" t="s">
        <v>151</v>
      </c>
      <c r="J112" s="68" t="s">
        <v>150</v>
      </c>
      <c r="K112" s="68" t="s">
        <v>149</v>
      </c>
      <c r="L112" s="82" t="s">
        <v>148</v>
      </c>
      <c r="M112" s="95">
        <v>71</v>
      </c>
      <c r="N112" s="95">
        <v>71</v>
      </c>
      <c r="O112" s="76">
        <f>+M112/N112</f>
        <v>1</v>
      </c>
      <c r="P112" s="203">
        <v>1</v>
      </c>
      <c r="Q112" s="24"/>
      <c r="R112" s="9" t="s">
        <v>147</v>
      </c>
      <c r="S112" s="129" t="s">
        <v>146</v>
      </c>
    </row>
    <row r="113" spans="2:19" ht="46.5" customHeight="1" x14ac:dyDescent="0.2">
      <c r="B113" s="180"/>
      <c r="C113" s="187"/>
      <c r="D113" s="180"/>
      <c r="E113" s="99"/>
      <c r="F113" s="101"/>
      <c r="G113" s="68"/>
      <c r="H113" s="68"/>
      <c r="I113" s="68"/>
      <c r="J113" s="68"/>
      <c r="K113" s="68"/>
      <c r="L113" s="82"/>
      <c r="M113" s="95"/>
      <c r="N113" s="95"/>
      <c r="O113" s="76"/>
      <c r="P113" s="203"/>
      <c r="Q113" s="24"/>
      <c r="R113" s="9" t="s">
        <v>145</v>
      </c>
      <c r="S113" s="68"/>
    </row>
    <row r="114" spans="2:19" ht="93" customHeight="1" x14ac:dyDescent="0.2">
      <c r="B114" s="180"/>
      <c r="C114" s="187"/>
      <c r="D114" s="180"/>
      <c r="E114" s="99"/>
      <c r="F114" s="101"/>
      <c r="G114" s="68"/>
      <c r="H114" s="68"/>
      <c r="I114" s="68"/>
      <c r="J114" s="68"/>
      <c r="K114" s="68"/>
      <c r="L114" s="82"/>
      <c r="M114" s="95"/>
      <c r="N114" s="95"/>
      <c r="O114" s="76"/>
      <c r="P114" s="203"/>
      <c r="Q114" s="24"/>
      <c r="R114" s="9" t="s">
        <v>144</v>
      </c>
      <c r="S114" s="68"/>
    </row>
    <row r="115" spans="2:19" ht="46.5" customHeight="1" x14ac:dyDescent="0.2">
      <c r="B115" s="180"/>
      <c r="C115" s="187"/>
      <c r="D115" s="180"/>
      <c r="E115" s="194" t="s">
        <v>143</v>
      </c>
      <c r="F115" s="101" t="s">
        <v>142</v>
      </c>
      <c r="G115" s="102" t="s">
        <v>87</v>
      </c>
      <c r="H115" s="68" t="s">
        <v>141</v>
      </c>
      <c r="I115" s="68" t="s">
        <v>140</v>
      </c>
      <c r="J115" s="68" t="s">
        <v>139</v>
      </c>
      <c r="K115" s="68" t="s">
        <v>138</v>
      </c>
      <c r="L115" s="82">
        <v>1</v>
      </c>
      <c r="M115" s="95">
        <v>52</v>
      </c>
      <c r="N115" s="95">
        <v>52</v>
      </c>
      <c r="O115" s="76">
        <f>+M115/N115</f>
        <v>1</v>
      </c>
      <c r="P115" s="147">
        <v>1</v>
      </c>
      <c r="Q115" s="25"/>
      <c r="R115" s="9" t="s">
        <v>137</v>
      </c>
      <c r="S115" s="129" t="s">
        <v>109</v>
      </c>
    </row>
    <row r="116" spans="2:19" ht="46.5" customHeight="1" x14ac:dyDescent="0.2">
      <c r="B116" s="180"/>
      <c r="C116" s="187"/>
      <c r="D116" s="180"/>
      <c r="E116" s="194"/>
      <c r="F116" s="101"/>
      <c r="G116" s="102"/>
      <c r="H116" s="68"/>
      <c r="I116" s="68"/>
      <c r="J116" s="68"/>
      <c r="K116" s="68"/>
      <c r="L116" s="82"/>
      <c r="M116" s="95"/>
      <c r="N116" s="95"/>
      <c r="O116" s="76"/>
      <c r="P116" s="147"/>
      <c r="Q116" s="25"/>
      <c r="R116" s="9" t="s">
        <v>136</v>
      </c>
      <c r="S116" s="68"/>
    </row>
    <row r="117" spans="2:19" ht="81" customHeight="1" x14ac:dyDescent="0.2">
      <c r="B117" s="195" t="s">
        <v>135</v>
      </c>
      <c r="C117" s="187" t="s">
        <v>134</v>
      </c>
      <c r="D117" s="180" t="s">
        <v>133</v>
      </c>
      <c r="E117" s="194"/>
      <c r="F117" s="101" t="s">
        <v>132</v>
      </c>
      <c r="G117" s="102">
        <v>0.96</v>
      </c>
      <c r="H117" s="102">
        <v>0.96</v>
      </c>
      <c r="I117" s="92" t="s">
        <v>131</v>
      </c>
      <c r="J117" s="68" t="s">
        <v>130</v>
      </c>
      <c r="K117" s="92" t="s">
        <v>129</v>
      </c>
      <c r="L117" s="78">
        <v>0.96</v>
      </c>
      <c r="M117" s="71">
        <v>3041</v>
      </c>
      <c r="N117" s="71">
        <v>3177</v>
      </c>
      <c r="O117" s="168">
        <f>+M117/N117</f>
        <v>0.95719231979855213</v>
      </c>
      <c r="P117" s="155">
        <f>+O117/L117</f>
        <v>0.99707533312349184</v>
      </c>
      <c r="Q117" s="26"/>
      <c r="R117" s="9" t="s">
        <v>128</v>
      </c>
      <c r="S117" s="134" t="s">
        <v>127</v>
      </c>
    </row>
    <row r="118" spans="2:19" ht="69.75" customHeight="1" x14ac:dyDescent="0.2">
      <c r="B118" s="196"/>
      <c r="C118" s="187"/>
      <c r="D118" s="180"/>
      <c r="E118" s="194"/>
      <c r="F118" s="101"/>
      <c r="G118" s="102"/>
      <c r="H118" s="102"/>
      <c r="I118" s="92"/>
      <c r="J118" s="68"/>
      <c r="K118" s="92"/>
      <c r="L118" s="78"/>
      <c r="M118" s="71"/>
      <c r="N118" s="71"/>
      <c r="O118" s="168"/>
      <c r="P118" s="155"/>
      <c r="Q118" s="26"/>
      <c r="R118" s="9" t="s">
        <v>126</v>
      </c>
      <c r="S118" s="94"/>
    </row>
    <row r="119" spans="2:19" ht="20.25" customHeight="1" x14ac:dyDescent="0.2">
      <c r="B119" s="196"/>
      <c r="C119" s="187"/>
      <c r="D119" s="180"/>
      <c r="E119" s="194"/>
      <c r="F119" s="188" t="s">
        <v>125</v>
      </c>
      <c r="G119" s="191" t="s">
        <v>124</v>
      </c>
      <c r="H119" s="176">
        <v>0.05</v>
      </c>
      <c r="I119" s="172" t="s">
        <v>123</v>
      </c>
      <c r="J119" s="93" t="s">
        <v>122</v>
      </c>
      <c r="K119" s="172" t="s">
        <v>121</v>
      </c>
      <c r="L119" s="152">
        <v>0.01</v>
      </c>
      <c r="M119" s="166" t="s">
        <v>120</v>
      </c>
      <c r="N119" s="166" t="s">
        <v>119</v>
      </c>
      <c r="O119" s="164">
        <f>1.45%/1%</f>
        <v>1.45</v>
      </c>
      <c r="P119" s="218">
        <v>1</v>
      </c>
      <c r="Q119" s="13"/>
      <c r="R119" s="9" t="s">
        <v>118</v>
      </c>
      <c r="S119" s="134" t="s">
        <v>109</v>
      </c>
    </row>
    <row r="120" spans="2:19" ht="46.5" customHeight="1" x14ac:dyDescent="0.2">
      <c r="B120" s="196"/>
      <c r="C120" s="187"/>
      <c r="D120" s="180"/>
      <c r="E120" s="194"/>
      <c r="F120" s="189"/>
      <c r="G120" s="192"/>
      <c r="H120" s="177"/>
      <c r="I120" s="173"/>
      <c r="J120" s="165"/>
      <c r="K120" s="173"/>
      <c r="L120" s="153"/>
      <c r="M120" s="166"/>
      <c r="N120" s="166"/>
      <c r="O120" s="164"/>
      <c r="P120" s="218"/>
      <c r="Q120" s="13"/>
      <c r="R120" s="9" t="s">
        <v>117</v>
      </c>
      <c r="S120" s="165"/>
    </row>
    <row r="121" spans="2:19" ht="44.25" customHeight="1" x14ac:dyDescent="0.2">
      <c r="B121" s="197"/>
      <c r="C121" s="187"/>
      <c r="D121" s="180"/>
      <c r="E121" s="194"/>
      <c r="F121" s="190"/>
      <c r="G121" s="193"/>
      <c r="H121" s="178"/>
      <c r="I121" s="174"/>
      <c r="J121" s="94"/>
      <c r="K121" s="174"/>
      <c r="L121" s="154"/>
      <c r="M121" s="166"/>
      <c r="N121" s="166"/>
      <c r="O121" s="164"/>
      <c r="P121" s="218"/>
      <c r="Q121" s="13"/>
      <c r="R121" s="9" t="s">
        <v>116</v>
      </c>
      <c r="S121" s="94"/>
    </row>
    <row r="122" spans="2:19" ht="69.75" customHeight="1" x14ac:dyDescent="0.2">
      <c r="B122" s="180" t="s">
        <v>115</v>
      </c>
      <c r="C122" s="187"/>
      <c r="D122" s="180"/>
      <c r="E122" s="194"/>
      <c r="F122" s="101" t="s">
        <v>114</v>
      </c>
      <c r="G122" s="102" t="s">
        <v>87</v>
      </c>
      <c r="H122" s="179">
        <v>2</v>
      </c>
      <c r="I122" s="68" t="s">
        <v>113</v>
      </c>
      <c r="J122" s="68" t="s">
        <v>112</v>
      </c>
      <c r="K122" s="92" t="s">
        <v>111</v>
      </c>
      <c r="L122" s="175">
        <v>1</v>
      </c>
      <c r="M122" s="71">
        <v>1</v>
      </c>
      <c r="N122" s="71">
        <v>1</v>
      </c>
      <c r="O122" s="169">
        <f>+M122/N122</f>
        <v>1</v>
      </c>
      <c r="P122" s="155">
        <v>1</v>
      </c>
      <c r="Q122" s="13"/>
      <c r="R122" s="9" t="s">
        <v>110</v>
      </c>
      <c r="S122" s="129" t="s">
        <v>109</v>
      </c>
    </row>
    <row r="123" spans="2:19" ht="69.75" customHeight="1" x14ac:dyDescent="0.2">
      <c r="B123" s="180"/>
      <c r="C123" s="187"/>
      <c r="D123" s="180"/>
      <c r="E123" s="194"/>
      <c r="F123" s="101"/>
      <c r="G123" s="102"/>
      <c r="H123" s="179"/>
      <c r="I123" s="68"/>
      <c r="J123" s="68"/>
      <c r="K123" s="92"/>
      <c r="L123" s="175"/>
      <c r="M123" s="71"/>
      <c r="N123" s="71"/>
      <c r="O123" s="169"/>
      <c r="P123" s="155"/>
      <c r="Q123" s="13"/>
      <c r="R123" s="9" t="s">
        <v>108</v>
      </c>
      <c r="S123" s="68"/>
    </row>
    <row r="124" spans="2:19" ht="69.75" customHeight="1" x14ac:dyDescent="0.2">
      <c r="B124" s="180" t="s">
        <v>107</v>
      </c>
      <c r="C124" s="180" t="s">
        <v>79</v>
      </c>
      <c r="D124" s="180" t="s">
        <v>50</v>
      </c>
      <c r="E124" s="98" t="s">
        <v>106</v>
      </c>
      <c r="F124" s="101" t="s">
        <v>105</v>
      </c>
      <c r="G124" s="68" t="s">
        <v>104</v>
      </c>
      <c r="H124" s="102">
        <v>0.8</v>
      </c>
      <c r="I124" s="68" t="s">
        <v>103</v>
      </c>
      <c r="J124" s="68" t="s">
        <v>102</v>
      </c>
      <c r="K124" s="68" t="s">
        <v>101</v>
      </c>
      <c r="L124" s="82">
        <v>1</v>
      </c>
      <c r="M124" s="71">
        <v>123</v>
      </c>
      <c r="N124" s="71">
        <v>123</v>
      </c>
      <c r="O124" s="81">
        <f>+M124/N124</f>
        <v>1</v>
      </c>
      <c r="P124" s="151">
        <v>1</v>
      </c>
      <c r="Q124" s="13"/>
      <c r="R124" s="9" t="s">
        <v>100</v>
      </c>
      <c r="S124" s="129" t="s">
        <v>99</v>
      </c>
    </row>
    <row r="125" spans="2:19" ht="69.75" customHeight="1" x14ac:dyDescent="0.2">
      <c r="B125" s="180"/>
      <c r="C125" s="180"/>
      <c r="D125" s="180"/>
      <c r="E125" s="98"/>
      <c r="F125" s="101"/>
      <c r="G125" s="68"/>
      <c r="H125" s="68"/>
      <c r="I125" s="68"/>
      <c r="J125" s="68"/>
      <c r="K125" s="68"/>
      <c r="L125" s="75"/>
      <c r="M125" s="71"/>
      <c r="N125" s="71"/>
      <c r="O125" s="91"/>
      <c r="P125" s="151"/>
      <c r="Q125" s="17"/>
      <c r="R125" s="9" t="s">
        <v>98</v>
      </c>
      <c r="S125" s="129"/>
    </row>
    <row r="126" spans="2:19" ht="69.75" customHeight="1" x14ac:dyDescent="0.2">
      <c r="B126" s="180"/>
      <c r="C126" s="180" t="s">
        <v>97</v>
      </c>
      <c r="D126" s="180" t="s">
        <v>96</v>
      </c>
      <c r="E126" s="98"/>
      <c r="F126" s="101" t="s">
        <v>95</v>
      </c>
      <c r="G126" s="68" t="s">
        <v>87</v>
      </c>
      <c r="H126" s="68" t="s">
        <v>94</v>
      </c>
      <c r="I126" s="68" t="s">
        <v>93</v>
      </c>
      <c r="J126" s="68" t="s">
        <v>92</v>
      </c>
      <c r="K126" s="68" t="s">
        <v>91</v>
      </c>
      <c r="L126" s="82">
        <v>0.9</v>
      </c>
      <c r="M126" s="91">
        <v>150</v>
      </c>
      <c r="N126" s="91">
        <v>150</v>
      </c>
      <c r="O126" s="169">
        <f>+M126/N126</f>
        <v>1</v>
      </c>
      <c r="P126" s="151">
        <v>1</v>
      </c>
      <c r="Q126" s="13"/>
      <c r="R126" s="9" t="s">
        <v>90</v>
      </c>
      <c r="S126" s="129" t="s">
        <v>81</v>
      </c>
    </row>
    <row r="127" spans="2:19" ht="69.75" customHeight="1" x14ac:dyDescent="0.2">
      <c r="B127" s="180"/>
      <c r="C127" s="180"/>
      <c r="D127" s="180"/>
      <c r="E127" s="98"/>
      <c r="F127" s="101"/>
      <c r="G127" s="68"/>
      <c r="H127" s="68"/>
      <c r="I127" s="68"/>
      <c r="J127" s="68"/>
      <c r="K127" s="68"/>
      <c r="L127" s="75"/>
      <c r="M127" s="91"/>
      <c r="N127" s="91"/>
      <c r="O127" s="169"/>
      <c r="P127" s="151"/>
      <c r="Q127" s="17"/>
      <c r="R127" s="9" t="s">
        <v>89</v>
      </c>
      <c r="S127" s="129"/>
    </row>
    <row r="128" spans="2:19" ht="46.5" customHeight="1" x14ac:dyDescent="0.2">
      <c r="B128" s="180"/>
      <c r="C128" s="180"/>
      <c r="D128" s="180"/>
      <c r="E128" s="98"/>
      <c r="F128" s="101" t="s">
        <v>88</v>
      </c>
      <c r="G128" s="68" t="s">
        <v>87</v>
      </c>
      <c r="H128" s="68" t="s">
        <v>86</v>
      </c>
      <c r="I128" s="68" t="s">
        <v>85</v>
      </c>
      <c r="J128" s="68" t="s">
        <v>84</v>
      </c>
      <c r="K128" s="68" t="s">
        <v>83</v>
      </c>
      <c r="L128" s="75">
        <v>1</v>
      </c>
      <c r="M128" s="91">
        <v>1</v>
      </c>
      <c r="N128" s="91">
        <v>1</v>
      </c>
      <c r="O128" s="169">
        <f>+M128/N128</f>
        <v>1</v>
      </c>
      <c r="P128" s="151">
        <v>1</v>
      </c>
      <c r="Q128" s="17"/>
      <c r="R128" s="9" t="s">
        <v>82</v>
      </c>
      <c r="S128" s="129" t="s">
        <v>81</v>
      </c>
    </row>
    <row r="129" spans="1:19" ht="69.75" customHeight="1" x14ac:dyDescent="0.2">
      <c r="B129" s="180"/>
      <c r="C129" s="180"/>
      <c r="D129" s="180"/>
      <c r="E129" s="98"/>
      <c r="F129" s="101"/>
      <c r="G129" s="68"/>
      <c r="H129" s="68"/>
      <c r="I129" s="68"/>
      <c r="J129" s="68"/>
      <c r="K129" s="68"/>
      <c r="L129" s="75"/>
      <c r="M129" s="91"/>
      <c r="N129" s="91"/>
      <c r="O129" s="169"/>
      <c r="P129" s="151"/>
      <c r="Q129" s="17"/>
      <c r="R129" s="9" t="s">
        <v>80</v>
      </c>
      <c r="S129" s="129"/>
    </row>
    <row r="130" spans="1:19" ht="46.5" customHeight="1" x14ac:dyDescent="0.2">
      <c r="B130" s="180"/>
      <c r="C130" s="180" t="s">
        <v>79</v>
      </c>
      <c r="D130" s="180" t="s">
        <v>50</v>
      </c>
      <c r="E130" s="98"/>
      <c r="F130" s="101" t="s">
        <v>78</v>
      </c>
      <c r="G130" s="102">
        <v>1</v>
      </c>
      <c r="H130" s="68" t="s">
        <v>77</v>
      </c>
      <c r="I130" s="68" t="s">
        <v>76</v>
      </c>
      <c r="J130" s="68" t="s">
        <v>75</v>
      </c>
      <c r="K130" s="68" t="s">
        <v>74</v>
      </c>
      <c r="L130" s="82">
        <v>0.9</v>
      </c>
      <c r="M130" s="95">
        <v>15</v>
      </c>
      <c r="N130" s="95">
        <v>16</v>
      </c>
      <c r="O130" s="76">
        <f>+M130/N130</f>
        <v>0.9375</v>
      </c>
      <c r="P130" s="147">
        <v>1</v>
      </c>
      <c r="Q130" s="25"/>
      <c r="R130" s="9" t="s">
        <v>73</v>
      </c>
      <c r="S130" s="129" t="s">
        <v>72</v>
      </c>
    </row>
    <row r="131" spans="1:19" ht="46.5" customHeight="1" x14ac:dyDescent="0.2">
      <c r="B131" s="180"/>
      <c r="C131" s="180"/>
      <c r="D131" s="180"/>
      <c r="E131" s="98"/>
      <c r="F131" s="101"/>
      <c r="G131" s="68"/>
      <c r="H131" s="68"/>
      <c r="I131" s="68"/>
      <c r="J131" s="68"/>
      <c r="K131" s="68"/>
      <c r="L131" s="82"/>
      <c r="M131" s="95"/>
      <c r="N131" s="95"/>
      <c r="O131" s="76"/>
      <c r="P131" s="147"/>
      <c r="Q131" s="25"/>
      <c r="R131" s="9" t="s">
        <v>71</v>
      </c>
      <c r="S131" s="129"/>
    </row>
    <row r="132" spans="1:19" ht="46.5" customHeight="1" x14ac:dyDescent="0.2">
      <c r="A132" s="11"/>
      <c r="B132" s="187" t="s">
        <v>70</v>
      </c>
      <c r="C132" s="182" t="s">
        <v>69</v>
      </c>
      <c r="D132" s="182" t="s">
        <v>68</v>
      </c>
      <c r="E132" s="183" t="s">
        <v>67</v>
      </c>
      <c r="F132" s="101" t="s">
        <v>66</v>
      </c>
      <c r="G132" s="92">
        <v>103.3</v>
      </c>
      <c r="H132" s="92">
        <v>0.9</v>
      </c>
      <c r="I132" s="68" t="s">
        <v>65</v>
      </c>
      <c r="J132" s="68" t="s">
        <v>64</v>
      </c>
      <c r="K132" s="68" t="s">
        <v>63</v>
      </c>
      <c r="L132" s="75"/>
      <c r="M132" s="92"/>
      <c r="N132" s="92"/>
      <c r="O132" s="92"/>
      <c r="P132" s="216"/>
      <c r="Q132" s="24"/>
      <c r="R132" s="9" t="s">
        <v>62</v>
      </c>
      <c r="S132" s="129" t="s">
        <v>7</v>
      </c>
    </row>
    <row r="133" spans="1:19" ht="46.5" customHeight="1" x14ac:dyDescent="0.2">
      <c r="A133" s="11"/>
      <c r="B133" s="187"/>
      <c r="C133" s="182"/>
      <c r="D133" s="182"/>
      <c r="E133" s="183"/>
      <c r="F133" s="101"/>
      <c r="G133" s="92"/>
      <c r="H133" s="92"/>
      <c r="I133" s="68"/>
      <c r="J133" s="68"/>
      <c r="K133" s="68"/>
      <c r="L133" s="75"/>
      <c r="M133" s="92"/>
      <c r="N133" s="92"/>
      <c r="O133" s="92"/>
      <c r="P133" s="216"/>
      <c r="Q133" s="24"/>
      <c r="R133" s="9" t="s">
        <v>61</v>
      </c>
      <c r="S133" s="68"/>
    </row>
    <row r="134" spans="1:19" ht="46.5" customHeight="1" x14ac:dyDescent="0.2">
      <c r="A134" s="11"/>
      <c r="B134" s="187"/>
      <c r="C134" s="182"/>
      <c r="D134" s="182" t="s">
        <v>13</v>
      </c>
      <c r="E134" s="183"/>
      <c r="F134" s="101" t="s">
        <v>60</v>
      </c>
      <c r="G134" s="102" t="s">
        <v>59</v>
      </c>
      <c r="H134" s="102">
        <v>0.06</v>
      </c>
      <c r="I134" s="68" t="s">
        <v>58</v>
      </c>
      <c r="J134" s="68" t="s">
        <v>57</v>
      </c>
      <c r="K134" s="68" t="s">
        <v>56</v>
      </c>
      <c r="L134" s="82">
        <v>0.01</v>
      </c>
      <c r="M134" s="71" t="s">
        <v>55</v>
      </c>
      <c r="N134" s="186">
        <v>7866220061.1000004</v>
      </c>
      <c r="O134" s="156">
        <v>-0.12808174790867852</v>
      </c>
      <c r="P134" s="203">
        <v>0</v>
      </c>
      <c r="Q134" s="14"/>
      <c r="R134" s="9" t="s">
        <v>54</v>
      </c>
      <c r="S134" s="129" t="s">
        <v>53</v>
      </c>
    </row>
    <row r="135" spans="1:19" ht="46.5" customHeight="1" x14ac:dyDescent="0.2">
      <c r="A135" s="11"/>
      <c r="B135" s="187"/>
      <c r="C135" s="182"/>
      <c r="D135" s="182"/>
      <c r="E135" s="183"/>
      <c r="F135" s="101"/>
      <c r="G135" s="90"/>
      <c r="H135" s="90"/>
      <c r="I135" s="90"/>
      <c r="J135" s="68"/>
      <c r="K135" s="68"/>
      <c r="L135" s="82"/>
      <c r="M135" s="71"/>
      <c r="N135" s="186"/>
      <c r="O135" s="156"/>
      <c r="P135" s="203"/>
      <c r="Q135" s="14"/>
      <c r="R135" s="9" t="s">
        <v>52</v>
      </c>
      <c r="S135" s="129"/>
    </row>
    <row r="136" spans="1:19" ht="69.75" customHeight="1" x14ac:dyDescent="0.2">
      <c r="A136" s="11"/>
      <c r="B136" s="187"/>
      <c r="C136" s="182"/>
      <c r="D136" s="182"/>
      <c r="E136" s="183"/>
      <c r="F136" s="101"/>
      <c r="G136" s="90"/>
      <c r="H136" s="90"/>
      <c r="I136" s="90"/>
      <c r="J136" s="68"/>
      <c r="K136" s="68"/>
      <c r="L136" s="82"/>
      <c r="M136" s="71"/>
      <c r="N136" s="186"/>
      <c r="O136" s="156"/>
      <c r="P136" s="203"/>
      <c r="Q136" s="14"/>
      <c r="R136" s="9" t="s">
        <v>51</v>
      </c>
      <c r="S136" s="129"/>
    </row>
    <row r="137" spans="1:19" ht="46.5" customHeight="1" x14ac:dyDescent="0.2">
      <c r="A137" s="11"/>
      <c r="B137" s="187"/>
      <c r="C137" s="182"/>
      <c r="D137" s="182" t="s">
        <v>50</v>
      </c>
      <c r="E137" s="183"/>
      <c r="F137" s="97" t="s">
        <v>49</v>
      </c>
      <c r="G137" s="110">
        <v>1</v>
      </c>
      <c r="H137" s="110">
        <v>0.9</v>
      </c>
      <c r="I137" s="88" t="s">
        <v>48</v>
      </c>
      <c r="J137" s="108" t="s">
        <v>47</v>
      </c>
      <c r="K137" s="108" t="s">
        <v>46</v>
      </c>
      <c r="L137" s="158">
        <v>0.9</v>
      </c>
      <c r="M137" s="23">
        <v>12</v>
      </c>
      <c r="N137" s="23">
        <v>14</v>
      </c>
      <c r="O137" s="21">
        <f>+M137/N137</f>
        <v>0.8571428571428571</v>
      </c>
      <c r="P137" s="222">
        <v>0.97619999999999996</v>
      </c>
      <c r="Q137" s="20"/>
      <c r="R137" s="9" t="s">
        <v>45</v>
      </c>
      <c r="S137" s="129" t="s">
        <v>7</v>
      </c>
    </row>
    <row r="138" spans="1:19" ht="69.75" customHeight="1" thickBot="1" x14ac:dyDescent="0.25">
      <c r="A138" s="11"/>
      <c r="B138" s="187"/>
      <c r="C138" s="182"/>
      <c r="D138" s="182"/>
      <c r="E138" s="183"/>
      <c r="F138" s="97"/>
      <c r="G138" s="110"/>
      <c r="H138" s="110"/>
      <c r="I138" s="88"/>
      <c r="J138" s="108"/>
      <c r="K138" s="108"/>
      <c r="L138" s="158"/>
      <c r="M138" s="21" t="s">
        <v>44</v>
      </c>
      <c r="N138" s="21" t="s">
        <v>43</v>
      </c>
      <c r="O138" s="21" t="s">
        <v>42</v>
      </c>
      <c r="P138" s="223"/>
      <c r="Q138" s="20"/>
      <c r="R138" s="9" t="s">
        <v>41</v>
      </c>
      <c r="S138" s="68"/>
    </row>
    <row r="139" spans="1:19" ht="46.5" customHeight="1" x14ac:dyDescent="0.2">
      <c r="A139" s="11"/>
      <c r="B139" s="187"/>
      <c r="C139" s="182"/>
      <c r="D139" s="182" t="s">
        <v>25</v>
      </c>
      <c r="E139" s="183"/>
      <c r="F139" s="101" t="s">
        <v>40</v>
      </c>
      <c r="G139" s="181">
        <v>100665760000</v>
      </c>
      <c r="H139" s="102">
        <v>0.5</v>
      </c>
      <c r="I139" s="102" t="s">
        <v>39</v>
      </c>
      <c r="J139" s="102" t="s">
        <v>38</v>
      </c>
      <c r="K139" s="102" t="s">
        <v>37</v>
      </c>
      <c r="L139" s="78">
        <v>0.1</v>
      </c>
      <c r="M139" s="19">
        <v>73620283911</v>
      </c>
      <c r="N139" s="19">
        <v>50332880000</v>
      </c>
      <c r="O139" s="81">
        <f>+M139/N139</f>
        <v>1.462667820935341</v>
      </c>
      <c r="P139" s="151">
        <v>1</v>
      </c>
      <c r="Q139" s="13"/>
      <c r="R139" s="9" t="s">
        <v>29</v>
      </c>
      <c r="S139" s="129" t="s">
        <v>7</v>
      </c>
    </row>
    <row r="140" spans="1:19" ht="93" customHeight="1" x14ac:dyDescent="0.2">
      <c r="A140" s="11"/>
      <c r="B140" s="187"/>
      <c r="C140" s="182"/>
      <c r="D140" s="182"/>
      <c r="E140" s="183"/>
      <c r="F140" s="101"/>
      <c r="G140" s="68"/>
      <c r="H140" s="68"/>
      <c r="I140" s="102"/>
      <c r="J140" s="102"/>
      <c r="K140" s="102"/>
      <c r="L140" s="79"/>
      <c r="M140" s="18" t="s">
        <v>36</v>
      </c>
      <c r="N140" s="18" t="s">
        <v>35</v>
      </c>
      <c r="O140" s="91"/>
      <c r="P140" s="151"/>
      <c r="Q140" s="17"/>
      <c r="R140" s="9" t="s">
        <v>34</v>
      </c>
      <c r="S140" s="68"/>
    </row>
    <row r="141" spans="1:19" ht="46.5" customHeight="1" x14ac:dyDescent="0.2">
      <c r="A141" s="11"/>
      <c r="B141" s="187"/>
      <c r="C141" s="182"/>
      <c r="D141" s="182" t="s">
        <v>25</v>
      </c>
      <c r="E141" s="183"/>
      <c r="F141" s="101" t="s">
        <v>33</v>
      </c>
      <c r="G141" s="184">
        <v>235014858359</v>
      </c>
      <c r="H141" s="102">
        <v>0.06</v>
      </c>
      <c r="I141" s="102" t="s">
        <v>32</v>
      </c>
      <c r="J141" s="102" t="s">
        <v>31</v>
      </c>
      <c r="K141" s="102" t="s">
        <v>30</v>
      </c>
      <c r="L141" s="78">
        <v>0.01</v>
      </c>
      <c r="M141" s="16">
        <v>0</v>
      </c>
      <c r="N141" s="16">
        <v>2350148584</v>
      </c>
      <c r="O141" s="149">
        <f>+M141/N141</f>
        <v>0</v>
      </c>
      <c r="P141" s="203">
        <v>0</v>
      </c>
      <c r="Q141" s="14"/>
      <c r="R141" s="9" t="s">
        <v>29</v>
      </c>
      <c r="S141" s="129" t="s">
        <v>7</v>
      </c>
    </row>
    <row r="142" spans="1:19" ht="93" customHeight="1" x14ac:dyDescent="0.2">
      <c r="A142" s="11"/>
      <c r="B142" s="187"/>
      <c r="C142" s="182"/>
      <c r="D142" s="182"/>
      <c r="E142" s="183"/>
      <c r="F142" s="101"/>
      <c r="G142" s="185"/>
      <c r="H142" s="68"/>
      <c r="I142" s="102"/>
      <c r="J142" s="102"/>
      <c r="K142" s="102"/>
      <c r="L142" s="78"/>
      <c r="M142" s="15" t="s">
        <v>28</v>
      </c>
      <c r="N142" s="15" t="s">
        <v>27</v>
      </c>
      <c r="O142" s="149"/>
      <c r="P142" s="203"/>
      <c r="Q142" s="14"/>
      <c r="R142" s="9" t="s">
        <v>26</v>
      </c>
      <c r="S142" s="68"/>
    </row>
    <row r="143" spans="1:19" ht="20.25" customHeight="1" x14ac:dyDescent="0.2">
      <c r="A143" s="11"/>
      <c r="B143" s="187"/>
      <c r="C143" s="182"/>
      <c r="D143" s="212" t="s">
        <v>25</v>
      </c>
      <c r="E143" s="183"/>
      <c r="F143" s="188" t="s">
        <v>24</v>
      </c>
      <c r="G143" s="209" t="s">
        <v>23</v>
      </c>
      <c r="H143" s="93" t="s">
        <v>22</v>
      </c>
      <c r="I143" s="176" t="s">
        <v>21</v>
      </c>
      <c r="J143" s="176" t="s">
        <v>20</v>
      </c>
      <c r="K143" s="176" t="s">
        <v>19</v>
      </c>
      <c r="L143" s="152" t="s">
        <v>18</v>
      </c>
      <c r="M143" s="71">
        <v>175</v>
      </c>
      <c r="N143" s="81" t="s">
        <v>17</v>
      </c>
      <c r="O143" s="169">
        <v>1.2237762237762237</v>
      </c>
      <c r="P143" s="151">
        <v>1</v>
      </c>
      <c r="Q143" s="13"/>
      <c r="R143" s="9" t="s">
        <v>16</v>
      </c>
      <c r="S143" s="134" t="s">
        <v>7</v>
      </c>
    </row>
    <row r="144" spans="1:19" ht="69.75" customHeight="1" x14ac:dyDescent="0.2">
      <c r="A144" s="11"/>
      <c r="B144" s="187"/>
      <c r="C144" s="182"/>
      <c r="D144" s="213"/>
      <c r="E144" s="183"/>
      <c r="F144" s="189"/>
      <c r="G144" s="210"/>
      <c r="H144" s="165"/>
      <c r="I144" s="177"/>
      <c r="J144" s="177"/>
      <c r="K144" s="177"/>
      <c r="L144" s="153"/>
      <c r="M144" s="71"/>
      <c r="N144" s="81"/>
      <c r="O144" s="169"/>
      <c r="P144" s="151"/>
      <c r="Q144" s="13"/>
      <c r="R144" s="9" t="s">
        <v>15</v>
      </c>
      <c r="S144" s="165"/>
    </row>
    <row r="145" spans="1:19" ht="69.75" customHeight="1" x14ac:dyDescent="0.2">
      <c r="A145" s="11"/>
      <c r="B145" s="187"/>
      <c r="C145" s="182"/>
      <c r="D145" s="214"/>
      <c r="E145" s="183"/>
      <c r="F145" s="190"/>
      <c r="G145" s="211"/>
      <c r="H145" s="94"/>
      <c r="I145" s="178"/>
      <c r="J145" s="178"/>
      <c r="K145" s="178"/>
      <c r="L145" s="154"/>
      <c r="M145" s="71"/>
      <c r="N145" s="81"/>
      <c r="O145" s="169"/>
      <c r="P145" s="151"/>
      <c r="Q145" s="13"/>
      <c r="R145" s="9" t="s">
        <v>14</v>
      </c>
      <c r="S145" s="94"/>
    </row>
    <row r="146" spans="1:19" ht="69.75" customHeight="1" x14ac:dyDescent="0.2">
      <c r="A146" s="11"/>
      <c r="B146" s="187"/>
      <c r="C146" s="182"/>
      <c r="D146" s="182" t="s">
        <v>13</v>
      </c>
      <c r="E146" s="183"/>
      <c r="F146" s="101" t="s">
        <v>12</v>
      </c>
      <c r="G146" s="96">
        <v>0.9</v>
      </c>
      <c r="H146" s="96">
        <v>0.95</v>
      </c>
      <c r="I146" s="92" t="s">
        <v>11</v>
      </c>
      <c r="J146" s="92" t="s">
        <v>10</v>
      </c>
      <c r="K146" s="92" t="s">
        <v>9</v>
      </c>
      <c r="L146" s="82">
        <v>0.95</v>
      </c>
      <c r="M146" s="12">
        <v>160517530990</v>
      </c>
      <c r="N146" s="12">
        <v>170478007576</v>
      </c>
      <c r="O146" s="76">
        <f>+M146/N146</f>
        <v>0.94157324614695792</v>
      </c>
      <c r="P146" s="203">
        <f>+O146/L146</f>
        <v>0.99112973278627159</v>
      </c>
      <c r="Q146" s="10"/>
      <c r="R146" s="9" t="s">
        <v>8</v>
      </c>
      <c r="S146" s="129" t="s">
        <v>7</v>
      </c>
    </row>
    <row r="147" spans="1:19" ht="46.5" customHeight="1" x14ac:dyDescent="0.2">
      <c r="A147" s="11"/>
      <c r="B147" s="187"/>
      <c r="C147" s="182"/>
      <c r="D147" s="182"/>
      <c r="E147" s="183"/>
      <c r="F147" s="101"/>
      <c r="G147" s="96"/>
      <c r="H147" s="96"/>
      <c r="I147" s="92"/>
      <c r="J147" s="92"/>
      <c r="K147" s="92"/>
      <c r="L147" s="82"/>
      <c r="M147" s="157" t="s">
        <v>6</v>
      </c>
      <c r="N147" s="157" t="s">
        <v>5</v>
      </c>
      <c r="O147" s="76"/>
      <c r="P147" s="203"/>
      <c r="Q147" s="10"/>
      <c r="R147" s="9" t="s">
        <v>4</v>
      </c>
      <c r="S147" s="68"/>
    </row>
    <row r="148" spans="1:19" ht="46.5" customHeight="1" x14ac:dyDescent="0.2">
      <c r="A148" s="11"/>
      <c r="B148" s="187"/>
      <c r="C148" s="182"/>
      <c r="D148" s="182"/>
      <c r="E148" s="183"/>
      <c r="F148" s="101"/>
      <c r="G148" s="96"/>
      <c r="H148" s="96"/>
      <c r="I148" s="92"/>
      <c r="J148" s="92"/>
      <c r="K148" s="92"/>
      <c r="L148" s="82"/>
      <c r="M148" s="157"/>
      <c r="N148" s="157"/>
      <c r="O148" s="76"/>
      <c r="P148" s="203"/>
      <c r="Q148" s="10"/>
      <c r="R148" s="9" t="s">
        <v>3</v>
      </c>
      <c r="S148" s="68"/>
    </row>
    <row r="152" spans="1:19" ht="15.75" thickBot="1" x14ac:dyDescent="0.3">
      <c r="C152" s="8"/>
      <c r="F152" s="227"/>
      <c r="G152" s="8"/>
    </row>
    <row r="153" spans="1:19" ht="15.75" x14ac:dyDescent="0.25">
      <c r="C153" s="7" t="s">
        <v>569</v>
      </c>
      <c r="F153" s="66" t="s">
        <v>567</v>
      </c>
      <c r="G153" s="7" t="s">
        <v>2</v>
      </c>
    </row>
    <row r="154" spans="1:19" ht="15.75" x14ac:dyDescent="0.25">
      <c r="C154" s="6" t="s">
        <v>1</v>
      </c>
      <c r="F154" s="67" t="s">
        <v>568</v>
      </c>
      <c r="G154" s="6" t="s">
        <v>0</v>
      </c>
    </row>
    <row r="155" spans="1:19" ht="15" x14ac:dyDescent="0.25">
      <c r="B155" s="5"/>
    </row>
  </sheetData>
  <autoFilter ref="A8:WVM8" xr:uid="{80BAE26D-999A-441A-8554-2F6822BDAF97}"/>
  <mergeCells count="722">
    <mergeCell ref="E46:E65"/>
    <mergeCell ref="E66:E72"/>
    <mergeCell ref="H139:H140"/>
    <mergeCell ref="G143:G145"/>
    <mergeCell ref="F143:F145"/>
    <mergeCell ref="D143:D145"/>
    <mergeCell ref="S143:S145"/>
    <mergeCell ref="O143:O145"/>
    <mergeCell ref="N143:N145"/>
    <mergeCell ref="M143:M145"/>
    <mergeCell ref="L143:L145"/>
    <mergeCell ref="K143:K145"/>
    <mergeCell ref="J143:J145"/>
    <mergeCell ref="I143:I145"/>
    <mergeCell ref="H143:H145"/>
    <mergeCell ref="P143:P145"/>
    <mergeCell ref="O141:O142"/>
    <mergeCell ref="H53:H54"/>
    <mergeCell ref="S53:S54"/>
    <mergeCell ref="S49:S50"/>
    <mergeCell ref="P66:P69"/>
    <mergeCell ref="P137:P138"/>
    <mergeCell ref="P110:P111"/>
    <mergeCell ref="P91:P93"/>
    <mergeCell ref="S146:S148"/>
    <mergeCell ref="F146:F148"/>
    <mergeCell ref="G146:G148"/>
    <mergeCell ref="H146:H148"/>
    <mergeCell ref="I146:I148"/>
    <mergeCell ref="N147:N148"/>
    <mergeCell ref="J146:J148"/>
    <mergeCell ref="K146:K148"/>
    <mergeCell ref="L146:L148"/>
    <mergeCell ref="P146:P148"/>
    <mergeCell ref="M147:M148"/>
    <mergeCell ref="O146:O148"/>
    <mergeCell ref="L51:L52"/>
    <mergeCell ref="B2:S2"/>
    <mergeCell ref="B3:S3"/>
    <mergeCell ref="M49:M50"/>
    <mergeCell ref="L49:L50"/>
    <mergeCell ref="K49:K50"/>
    <mergeCell ref="J49:J50"/>
    <mergeCell ref="I49:I50"/>
    <mergeCell ref="P19:P20"/>
    <mergeCell ref="P49:P50"/>
    <mergeCell ref="O49:O50"/>
    <mergeCell ref="O33:O34"/>
    <mergeCell ref="O41:O42"/>
    <mergeCell ref="P41:P42"/>
    <mergeCell ref="P43:P45"/>
    <mergeCell ref="O46:O48"/>
    <mergeCell ref="P46:P48"/>
    <mergeCell ref="F21:F22"/>
    <mergeCell ref="M7:O7"/>
    <mergeCell ref="P7:P8"/>
    <mergeCell ref="P33:P34"/>
    <mergeCell ref="P35:P36"/>
    <mergeCell ref="O37:O38"/>
    <mergeCell ref="E27:E45"/>
    <mergeCell ref="E107:E111"/>
    <mergeCell ref="F25:F26"/>
    <mergeCell ref="F33:F34"/>
    <mergeCell ref="F35:F36"/>
    <mergeCell ref="G107:G109"/>
    <mergeCell ref="F107:F109"/>
    <mergeCell ref="B73:B87"/>
    <mergeCell ref="D73:D81"/>
    <mergeCell ref="D82:D87"/>
    <mergeCell ref="C73:C81"/>
    <mergeCell ref="C88:C90"/>
    <mergeCell ref="C91:C96"/>
    <mergeCell ref="C97:C98"/>
    <mergeCell ref="F37:F38"/>
    <mergeCell ref="G37:G38"/>
    <mergeCell ref="B49:B72"/>
    <mergeCell ref="C49:C72"/>
    <mergeCell ref="D49:D72"/>
    <mergeCell ref="B9:B48"/>
    <mergeCell ref="C9:C48"/>
    <mergeCell ref="D9:D48"/>
    <mergeCell ref="E91:E96"/>
    <mergeCell ref="E97:E98"/>
    <mergeCell ref="D107:D111"/>
    <mergeCell ref="F105:F106"/>
    <mergeCell ref="I101:I102"/>
    <mergeCell ref="H101:H102"/>
    <mergeCell ref="G101:G102"/>
    <mergeCell ref="C99:C100"/>
    <mergeCell ref="C101:C102"/>
    <mergeCell ref="C103:C104"/>
    <mergeCell ref="C105:C106"/>
    <mergeCell ref="E99:E100"/>
    <mergeCell ref="E101:E104"/>
    <mergeCell ref="F103:F104"/>
    <mergeCell ref="G103:G104"/>
    <mergeCell ref="B117:B121"/>
    <mergeCell ref="C117:C123"/>
    <mergeCell ref="D117:D123"/>
    <mergeCell ref="D124:D125"/>
    <mergeCell ref="C112:C116"/>
    <mergeCell ref="C124:C125"/>
    <mergeCell ref="D137:D138"/>
    <mergeCell ref="D146:D148"/>
    <mergeCell ref="D88:D90"/>
    <mergeCell ref="D91:D96"/>
    <mergeCell ref="D97:D98"/>
    <mergeCell ref="B122:B123"/>
    <mergeCell ref="D101:D102"/>
    <mergeCell ref="D99:D100"/>
    <mergeCell ref="D141:D142"/>
    <mergeCell ref="B124:B131"/>
    <mergeCell ref="B99:B102"/>
    <mergeCell ref="B88:B98"/>
    <mergeCell ref="B103:B104"/>
    <mergeCell ref="B105:B106"/>
    <mergeCell ref="B107:B111"/>
    <mergeCell ref="B112:B116"/>
    <mergeCell ref="B132:B148"/>
    <mergeCell ref="C132:C148"/>
    <mergeCell ref="D112:D116"/>
    <mergeCell ref="C126:C129"/>
    <mergeCell ref="D103:D104"/>
    <mergeCell ref="D105:D106"/>
    <mergeCell ref="C82:C87"/>
    <mergeCell ref="C107:C111"/>
    <mergeCell ref="E112:E114"/>
    <mergeCell ref="F126:F127"/>
    <mergeCell ref="G126:G127"/>
    <mergeCell ref="F101:F102"/>
    <mergeCell ref="G97:G98"/>
    <mergeCell ref="F97:F98"/>
    <mergeCell ref="F99:F100"/>
    <mergeCell ref="G99:G100"/>
    <mergeCell ref="F119:F121"/>
    <mergeCell ref="G119:G121"/>
    <mergeCell ref="E124:E131"/>
    <mergeCell ref="E115:E123"/>
    <mergeCell ref="G122:G123"/>
    <mergeCell ref="F122:F123"/>
    <mergeCell ref="F124:F125"/>
    <mergeCell ref="G124:G125"/>
    <mergeCell ref="F112:F114"/>
    <mergeCell ref="G112:G114"/>
    <mergeCell ref="G130:G131"/>
    <mergeCell ref="F130:F131"/>
    <mergeCell ref="F128:F129"/>
    <mergeCell ref="G128:G129"/>
    <mergeCell ref="S141:S142"/>
    <mergeCell ref="S139:S140"/>
    <mergeCell ref="O139:O140"/>
    <mergeCell ref="L139:L140"/>
    <mergeCell ref="K139:K140"/>
    <mergeCell ref="J139:J140"/>
    <mergeCell ref="P141:P142"/>
    <mergeCell ref="K141:K142"/>
    <mergeCell ref="L141:L142"/>
    <mergeCell ref="J141:J142"/>
    <mergeCell ref="J137:J138"/>
    <mergeCell ref="M134:M136"/>
    <mergeCell ref="N134:N136"/>
    <mergeCell ref="O134:O136"/>
    <mergeCell ref="S137:S138"/>
    <mergeCell ref="F132:F133"/>
    <mergeCell ref="G132:G133"/>
    <mergeCell ref="H132:H133"/>
    <mergeCell ref="C130:C131"/>
    <mergeCell ref="G139:G140"/>
    <mergeCell ref="F139:F140"/>
    <mergeCell ref="I126:I127"/>
    <mergeCell ref="I139:I140"/>
    <mergeCell ref="P139:P140"/>
    <mergeCell ref="F134:F136"/>
    <mergeCell ref="G134:G136"/>
    <mergeCell ref="H134:H136"/>
    <mergeCell ref="I134:I136"/>
    <mergeCell ref="D130:D131"/>
    <mergeCell ref="D126:D129"/>
    <mergeCell ref="D139:D140"/>
    <mergeCell ref="D132:D133"/>
    <mergeCell ref="D134:D136"/>
    <mergeCell ref="H126:H127"/>
    <mergeCell ref="H130:H131"/>
    <mergeCell ref="H128:H129"/>
    <mergeCell ref="E132:E148"/>
    <mergeCell ref="F141:F142"/>
    <mergeCell ref="G141:G142"/>
    <mergeCell ref="H141:H142"/>
    <mergeCell ref="I141:I142"/>
    <mergeCell ref="J134:J136"/>
    <mergeCell ref="I132:I133"/>
    <mergeCell ref="J132:J133"/>
    <mergeCell ref="K132:K133"/>
    <mergeCell ref="K134:K136"/>
    <mergeCell ref="L134:L136"/>
    <mergeCell ref="I137:I138"/>
    <mergeCell ref="G137:G138"/>
    <mergeCell ref="F137:F138"/>
    <mergeCell ref="H137:H138"/>
    <mergeCell ref="K137:K138"/>
    <mergeCell ref="L137:L138"/>
    <mergeCell ref="I130:I131"/>
    <mergeCell ref="I128:I129"/>
    <mergeCell ref="J128:J129"/>
    <mergeCell ref="K128:K129"/>
    <mergeCell ref="M128:M129"/>
    <mergeCell ref="N128:N129"/>
    <mergeCell ref="L128:L129"/>
    <mergeCell ref="S130:S131"/>
    <mergeCell ref="O130:O131"/>
    <mergeCell ref="N130:N131"/>
    <mergeCell ref="M130:M131"/>
    <mergeCell ref="L130:L131"/>
    <mergeCell ref="K130:K131"/>
    <mergeCell ref="O128:O129"/>
    <mergeCell ref="P128:P129"/>
    <mergeCell ref="P130:P131"/>
    <mergeCell ref="I124:I125"/>
    <mergeCell ref="L117:L118"/>
    <mergeCell ref="G117:G118"/>
    <mergeCell ref="H117:H118"/>
    <mergeCell ref="I117:I118"/>
    <mergeCell ref="J117:J118"/>
    <mergeCell ref="K117:K118"/>
    <mergeCell ref="P122:P123"/>
    <mergeCell ref="S126:S127"/>
    <mergeCell ref="M124:M125"/>
    <mergeCell ref="M126:M127"/>
    <mergeCell ref="H119:H121"/>
    <mergeCell ref="H124:H125"/>
    <mergeCell ref="M117:M118"/>
    <mergeCell ref="N117:N118"/>
    <mergeCell ref="O126:O127"/>
    <mergeCell ref="N124:N125"/>
    <mergeCell ref="P124:P125"/>
    <mergeCell ref="N126:N127"/>
    <mergeCell ref="P126:P127"/>
    <mergeCell ref="J122:J123"/>
    <mergeCell ref="I122:I123"/>
    <mergeCell ref="H122:H123"/>
    <mergeCell ref="K119:K121"/>
    <mergeCell ref="P132:P133"/>
    <mergeCell ref="S134:S136"/>
    <mergeCell ref="J130:J131"/>
    <mergeCell ref="K124:K125"/>
    <mergeCell ref="L124:L125"/>
    <mergeCell ref="J126:J127"/>
    <mergeCell ref="K126:K127"/>
    <mergeCell ref="L126:L127"/>
    <mergeCell ref="O124:O125"/>
    <mergeCell ref="S124:S125"/>
    <mergeCell ref="P134:P136"/>
    <mergeCell ref="S128:S129"/>
    <mergeCell ref="J124:J125"/>
    <mergeCell ref="L132:L133"/>
    <mergeCell ref="M132:M133"/>
    <mergeCell ref="N132:N133"/>
    <mergeCell ref="S132:S133"/>
    <mergeCell ref="O132:O133"/>
    <mergeCell ref="J119:J121"/>
    <mergeCell ref="I119:I121"/>
    <mergeCell ref="S122:S123"/>
    <mergeCell ref="O122:O123"/>
    <mergeCell ref="N122:N123"/>
    <mergeCell ref="M122:M123"/>
    <mergeCell ref="L122:L123"/>
    <mergeCell ref="K122:K123"/>
    <mergeCell ref="G105:G106"/>
    <mergeCell ref="N105:N106"/>
    <mergeCell ref="M105:M106"/>
    <mergeCell ref="L105:L106"/>
    <mergeCell ref="I115:I116"/>
    <mergeCell ref="J115:J116"/>
    <mergeCell ref="K115:K116"/>
    <mergeCell ref="N115:N116"/>
    <mergeCell ref="N112:N114"/>
    <mergeCell ref="G115:G116"/>
    <mergeCell ref="F117:F118"/>
    <mergeCell ref="L112:L114"/>
    <mergeCell ref="M112:M114"/>
    <mergeCell ref="I112:I114"/>
    <mergeCell ref="I107:I109"/>
    <mergeCell ref="H107:H109"/>
    <mergeCell ref="H112:H114"/>
    <mergeCell ref="H115:H116"/>
    <mergeCell ref="F110:F111"/>
    <mergeCell ref="G110:G111"/>
    <mergeCell ref="H110:H111"/>
    <mergeCell ref="I110:I111"/>
    <mergeCell ref="J110:J111"/>
    <mergeCell ref="K110:K111"/>
    <mergeCell ref="L110:L111"/>
    <mergeCell ref="F115:F116"/>
    <mergeCell ref="H105:H106"/>
    <mergeCell ref="J112:J114"/>
    <mergeCell ref="K112:K114"/>
    <mergeCell ref="I94:I96"/>
    <mergeCell ref="L107:L109"/>
    <mergeCell ref="K107:K109"/>
    <mergeCell ref="J94:J96"/>
    <mergeCell ref="H103:H104"/>
    <mergeCell ref="I103:I104"/>
    <mergeCell ref="H99:H100"/>
    <mergeCell ref="I99:I100"/>
    <mergeCell ref="L119:L121"/>
    <mergeCell ref="M119:M121"/>
    <mergeCell ref="N119:N121"/>
    <mergeCell ref="O119:O121"/>
    <mergeCell ref="S94:S96"/>
    <mergeCell ref="Q94:Q96"/>
    <mergeCell ref="O117:O118"/>
    <mergeCell ref="J103:J104"/>
    <mergeCell ref="K103:K104"/>
    <mergeCell ref="P101:P102"/>
    <mergeCell ref="P103:P104"/>
    <mergeCell ref="P105:P106"/>
    <mergeCell ref="P107:P109"/>
    <mergeCell ref="S103:S104"/>
    <mergeCell ref="O103:O104"/>
    <mergeCell ref="S105:S106"/>
    <mergeCell ref="L94:L96"/>
    <mergeCell ref="M103:M104"/>
    <mergeCell ref="P94:P96"/>
    <mergeCell ref="P97:P98"/>
    <mergeCell ref="N99:N100"/>
    <mergeCell ref="O99:O100"/>
    <mergeCell ref="M94:M96"/>
    <mergeCell ref="N94:N96"/>
    <mergeCell ref="L115:L116"/>
    <mergeCell ref="M115:M116"/>
    <mergeCell ref="I97:I98"/>
    <mergeCell ref="I91:I93"/>
    <mergeCell ref="J85:J87"/>
    <mergeCell ref="P88:P90"/>
    <mergeCell ref="P99:P100"/>
    <mergeCell ref="K91:K93"/>
    <mergeCell ref="J91:J93"/>
    <mergeCell ref="O97:O98"/>
    <mergeCell ref="N97:N98"/>
    <mergeCell ref="L91:L93"/>
    <mergeCell ref="O94:O96"/>
    <mergeCell ref="N103:N104"/>
    <mergeCell ref="O107:O109"/>
    <mergeCell ref="N107:N109"/>
    <mergeCell ref="M107:M109"/>
    <mergeCell ref="L103:L104"/>
    <mergeCell ref="J107:J109"/>
    <mergeCell ref="K105:K106"/>
    <mergeCell ref="J105:J106"/>
    <mergeCell ref="I105:I106"/>
    <mergeCell ref="S117:S118"/>
    <mergeCell ref="S101:S102"/>
    <mergeCell ref="O101:O102"/>
    <mergeCell ref="N101:N102"/>
    <mergeCell ref="P117:P118"/>
    <mergeCell ref="P119:P121"/>
    <mergeCell ref="S110:S111"/>
    <mergeCell ref="O115:O116"/>
    <mergeCell ref="S115:S116"/>
    <mergeCell ref="O105:O106"/>
    <mergeCell ref="O112:O114"/>
    <mergeCell ref="S112:S114"/>
    <mergeCell ref="P112:P114"/>
    <mergeCell ref="S119:S121"/>
    <mergeCell ref="S107:S109"/>
    <mergeCell ref="N82:N84"/>
    <mergeCell ref="O82:O84"/>
    <mergeCell ref="N85:N87"/>
    <mergeCell ref="S82:S84"/>
    <mergeCell ref="P115:P116"/>
    <mergeCell ref="P82:P84"/>
    <mergeCell ref="S97:S98"/>
    <mergeCell ref="S99:S100"/>
    <mergeCell ref="S88:S90"/>
    <mergeCell ref="O88:O90"/>
    <mergeCell ref="N88:N90"/>
    <mergeCell ref="P85:P87"/>
    <mergeCell ref="S85:S87"/>
    <mergeCell ref="S91:S93"/>
    <mergeCell ref="Q80:Q81"/>
    <mergeCell ref="N53:N54"/>
    <mergeCell ref="S62:S65"/>
    <mergeCell ref="P51:P52"/>
    <mergeCell ref="P53:P54"/>
    <mergeCell ref="O55:O57"/>
    <mergeCell ref="P55:P57"/>
    <mergeCell ref="O58:O61"/>
    <mergeCell ref="P58:P61"/>
    <mergeCell ref="O53:O54"/>
    <mergeCell ref="S80:S81"/>
    <mergeCell ref="P80:P81"/>
    <mergeCell ref="O77:O79"/>
    <mergeCell ref="S77:S79"/>
    <mergeCell ref="M70:M72"/>
    <mergeCell ref="P70:P72"/>
    <mergeCell ref="P77:P79"/>
    <mergeCell ref="L73:L76"/>
    <mergeCell ref="M55:M57"/>
    <mergeCell ref="L55:L57"/>
    <mergeCell ref="N58:N61"/>
    <mergeCell ref="Q62:Q63"/>
    <mergeCell ref="L58:L61"/>
    <mergeCell ref="M58:M61"/>
    <mergeCell ref="L62:L65"/>
    <mergeCell ref="M73:M76"/>
    <mergeCell ref="N73:N76"/>
    <mergeCell ref="O73:O76"/>
    <mergeCell ref="P73:P76"/>
    <mergeCell ref="Q73:Q76"/>
    <mergeCell ref="N77:N79"/>
    <mergeCell ref="O70:O72"/>
    <mergeCell ref="N70:N72"/>
    <mergeCell ref="N55:N57"/>
    <mergeCell ref="S73:S76"/>
    <mergeCell ref="P9:P10"/>
    <mergeCell ref="P11:P12"/>
    <mergeCell ref="P13:P14"/>
    <mergeCell ref="J55:J57"/>
    <mergeCell ref="K70:K72"/>
    <mergeCell ref="L70:L72"/>
    <mergeCell ref="Q33:Q34"/>
    <mergeCell ref="M37:M38"/>
    <mergeCell ref="M39:M40"/>
    <mergeCell ref="N37:N38"/>
    <mergeCell ref="M53:M54"/>
    <mergeCell ref="L53:L54"/>
    <mergeCell ref="K53:K54"/>
    <mergeCell ref="M43:M45"/>
    <mergeCell ref="M46:M48"/>
    <mergeCell ref="K37:K38"/>
    <mergeCell ref="P39:P40"/>
    <mergeCell ref="K66:K69"/>
    <mergeCell ref="K58:K61"/>
    <mergeCell ref="K43:K45"/>
    <mergeCell ref="M41:M42"/>
    <mergeCell ref="N49:N50"/>
    <mergeCell ref="K62:K65"/>
    <mergeCell ref="J11:J12"/>
    <mergeCell ref="O19:O20"/>
    <mergeCell ref="L17:L18"/>
    <mergeCell ref="K13:K14"/>
    <mergeCell ref="L13:L14"/>
    <mergeCell ref="L15:L16"/>
    <mergeCell ref="J19:J20"/>
    <mergeCell ref="L19:L20"/>
    <mergeCell ref="K19:K20"/>
    <mergeCell ref="R27:R29"/>
    <mergeCell ref="P23:P24"/>
    <mergeCell ref="K17:K18"/>
    <mergeCell ref="J25:J26"/>
    <mergeCell ref="K27:K32"/>
    <mergeCell ref="L23:L24"/>
    <mergeCell ref="K25:K26"/>
    <mergeCell ref="P27:P32"/>
    <mergeCell ref="S46:S48"/>
    <mergeCell ref="S25:S26"/>
    <mergeCell ref="S70:S72"/>
    <mergeCell ref="S66:S69"/>
    <mergeCell ref="S58:S61"/>
    <mergeCell ref="S55:S57"/>
    <mergeCell ref="S39:S40"/>
    <mergeCell ref="S51:S52"/>
    <mergeCell ref="N39:N40"/>
    <mergeCell ref="S33:S34"/>
    <mergeCell ref="S41:S42"/>
    <mergeCell ref="S43:S45"/>
    <mergeCell ref="O51:O52"/>
    <mergeCell ref="R64:R65"/>
    <mergeCell ref="Q64:Q65"/>
    <mergeCell ref="R30:R32"/>
    <mergeCell ref="P37:P38"/>
    <mergeCell ref="O39:O40"/>
    <mergeCell ref="N51:N52"/>
    <mergeCell ref="N35:N36"/>
    <mergeCell ref="O35:O36"/>
    <mergeCell ref="S35:S36"/>
    <mergeCell ref="S15:S16"/>
    <mergeCell ref="S17:S18"/>
    <mergeCell ref="S6:S8"/>
    <mergeCell ref="S37:S38"/>
    <mergeCell ref="S27:S32"/>
    <mergeCell ref="S13:S14"/>
    <mergeCell ref="S23:S24"/>
    <mergeCell ref="S9:S10"/>
    <mergeCell ref="S11:S12"/>
    <mergeCell ref="S19:S20"/>
    <mergeCell ref="S21:S22"/>
    <mergeCell ref="D7:D8"/>
    <mergeCell ref="F15:F16"/>
    <mergeCell ref="G15:G16"/>
    <mergeCell ref="H15:H16"/>
    <mergeCell ref="H13:H14"/>
    <mergeCell ref="G9:G10"/>
    <mergeCell ref="E9:E26"/>
    <mergeCell ref="F17:F18"/>
    <mergeCell ref="G17:G18"/>
    <mergeCell ref="I19:I20"/>
    <mergeCell ref="J17:J18"/>
    <mergeCell ref="B6:D6"/>
    <mergeCell ref="O15:O16"/>
    <mergeCell ref="F7:H7"/>
    <mergeCell ref="F11:F12"/>
    <mergeCell ref="F9:F10"/>
    <mergeCell ref="K9:K10"/>
    <mergeCell ref="J9:J10"/>
    <mergeCell ref="I9:I10"/>
    <mergeCell ref="G11:G12"/>
    <mergeCell ref="H11:H12"/>
    <mergeCell ref="I15:I16"/>
    <mergeCell ref="J15:J16"/>
    <mergeCell ref="K15:K16"/>
    <mergeCell ref="E6:E8"/>
    <mergeCell ref="F6:R6"/>
    <mergeCell ref="R7:R8"/>
    <mergeCell ref="I11:I12"/>
    <mergeCell ref="H9:H10"/>
    <mergeCell ref="F13:F14"/>
    <mergeCell ref="G13:G14"/>
    <mergeCell ref="B7:B8"/>
    <mergeCell ref="C7:C8"/>
    <mergeCell ref="G51:G52"/>
    <mergeCell ref="G43:G45"/>
    <mergeCell ref="H43:H45"/>
    <mergeCell ref="K46:K48"/>
    <mergeCell ref="I21:I22"/>
    <mergeCell ref="G19:G20"/>
    <mergeCell ref="G21:G22"/>
    <mergeCell ref="I13:I14"/>
    <mergeCell ref="J13:J14"/>
    <mergeCell ref="J21:J22"/>
    <mergeCell ref="H19:H20"/>
    <mergeCell ref="H21:H22"/>
    <mergeCell ref="H17:H18"/>
    <mergeCell ref="I17:I18"/>
    <mergeCell ref="G49:G50"/>
    <mergeCell ref="H37:H38"/>
    <mergeCell ref="H51:H52"/>
    <mergeCell ref="I51:I52"/>
    <mergeCell ref="K41:K42"/>
    <mergeCell ref="J41:J42"/>
    <mergeCell ref="I41:I42"/>
    <mergeCell ref="I43:I45"/>
    <mergeCell ref="I39:I40"/>
    <mergeCell ref="K35:K36"/>
    <mergeCell ref="H49:H50"/>
    <mergeCell ref="K51:K52"/>
    <mergeCell ref="J51:J52"/>
    <mergeCell ref="G41:G42"/>
    <mergeCell ref="N46:N48"/>
    <mergeCell ref="J43:J45"/>
    <mergeCell ref="F23:F24"/>
    <mergeCell ref="L39:L40"/>
    <mergeCell ref="K39:K40"/>
    <mergeCell ref="H25:H26"/>
    <mergeCell ref="I25:I26"/>
    <mergeCell ref="I37:I38"/>
    <mergeCell ref="J27:J32"/>
    <mergeCell ref="F27:F32"/>
    <mergeCell ref="J33:J34"/>
    <mergeCell ref="J37:J38"/>
    <mergeCell ref="J39:J40"/>
    <mergeCell ref="J35:J36"/>
    <mergeCell ref="G23:G24"/>
    <mergeCell ref="L25:L26"/>
    <mergeCell ref="J23:J24"/>
    <mergeCell ref="I23:I24"/>
    <mergeCell ref="H23:H24"/>
    <mergeCell ref="G25:G26"/>
    <mergeCell ref="F51:F52"/>
    <mergeCell ref="F49:F50"/>
    <mergeCell ref="F53:F54"/>
    <mergeCell ref="F46:F48"/>
    <mergeCell ref="G53:G54"/>
    <mergeCell ref="J53:J54"/>
    <mergeCell ref="I53:I54"/>
    <mergeCell ref="H41:H42"/>
    <mergeCell ref="F19:F20"/>
    <mergeCell ref="J46:J48"/>
    <mergeCell ref="I46:I48"/>
    <mergeCell ref="G35:G36"/>
    <mergeCell ref="H35:H36"/>
    <mergeCell ref="I35:I36"/>
    <mergeCell ref="G39:G40"/>
    <mergeCell ref="H39:H40"/>
    <mergeCell ref="F39:F40"/>
    <mergeCell ref="F41:F42"/>
    <mergeCell ref="H33:H34"/>
    <mergeCell ref="G33:G34"/>
    <mergeCell ref="H27:H32"/>
    <mergeCell ref="G27:G32"/>
    <mergeCell ref="I27:I32"/>
    <mergeCell ref="I33:I34"/>
    <mergeCell ref="G55:G57"/>
    <mergeCell ref="F66:F69"/>
    <mergeCell ref="G66:G69"/>
    <mergeCell ref="H66:H69"/>
    <mergeCell ref="F94:F96"/>
    <mergeCell ref="F55:F57"/>
    <mergeCell ref="F58:F61"/>
    <mergeCell ref="G62:G65"/>
    <mergeCell ref="H62:H65"/>
    <mergeCell ref="H55:H57"/>
    <mergeCell ref="F62:F65"/>
    <mergeCell ref="G58:G61"/>
    <mergeCell ref="H58:H61"/>
    <mergeCell ref="F77:F79"/>
    <mergeCell ref="F80:F81"/>
    <mergeCell ref="G80:G81"/>
    <mergeCell ref="G94:G96"/>
    <mergeCell ref="H94:H96"/>
    <mergeCell ref="G91:G93"/>
    <mergeCell ref="H73:H76"/>
    <mergeCell ref="F91:F93"/>
    <mergeCell ref="F43:F45"/>
    <mergeCell ref="H46:H48"/>
    <mergeCell ref="G46:G48"/>
    <mergeCell ref="E73:E84"/>
    <mergeCell ref="E85:E87"/>
    <mergeCell ref="E105:E106"/>
    <mergeCell ref="H85:H87"/>
    <mergeCell ref="G73:G76"/>
    <mergeCell ref="F73:F76"/>
    <mergeCell ref="H77:H79"/>
    <mergeCell ref="F70:F72"/>
    <mergeCell ref="G70:G72"/>
    <mergeCell ref="H70:H72"/>
    <mergeCell ref="F85:F87"/>
    <mergeCell ref="G85:G87"/>
    <mergeCell ref="E88:E90"/>
    <mergeCell ref="H91:H93"/>
    <mergeCell ref="F82:F84"/>
    <mergeCell ref="G82:G84"/>
    <mergeCell ref="H82:H84"/>
    <mergeCell ref="G77:G79"/>
    <mergeCell ref="F88:F90"/>
    <mergeCell ref="G88:G90"/>
    <mergeCell ref="H88:H90"/>
    <mergeCell ref="M99:M100"/>
    <mergeCell ref="K97:K98"/>
    <mergeCell ref="J99:J100"/>
    <mergeCell ref="K99:K100"/>
    <mergeCell ref="K101:K102"/>
    <mergeCell ref="J101:J102"/>
    <mergeCell ref="J97:J98"/>
    <mergeCell ref="M101:M102"/>
    <mergeCell ref="H80:H81"/>
    <mergeCell ref="K85:K87"/>
    <mergeCell ref="L85:L87"/>
    <mergeCell ref="M85:M87"/>
    <mergeCell ref="L82:L84"/>
    <mergeCell ref="M82:M84"/>
    <mergeCell ref="I80:I81"/>
    <mergeCell ref="K88:K90"/>
    <mergeCell ref="M97:M98"/>
    <mergeCell ref="L97:L98"/>
    <mergeCell ref="M88:M90"/>
    <mergeCell ref="L88:L90"/>
    <mergeCell ref="K94:K96"/>
    <mergeCell ref="J80:J81"/>
    <mergeCell ref="K80:K81"/>
    <mergeCell ref="L80:L81"/>
    <mergeCell ref="I77:I79"/>
    <mergeCell ref="J77:J79"/>
    <mergeCell ref="I85:I87"/>
    <mergeCell ref="J88:J90"/>
    <mergeCell ref="I88:I90"/>
    <mergeCell ref="H97:H98"/>
    <mergeCell ref="L77:L79"/>
    <mergeCell ref="K77:K79"/>
    <mergeCell ref="L101:L102"/>
    <mergeCell ref="I82:I84"/>
    <mergeCell ref="J82:J84"/>
    <mergeCell ref="K82:K84"/>
    <mergeCell ref="L99:L100"/>
    <mergeCell ref="O85:O87"/>
    <mergeCell ref="K33:K34"/>
    <mergeCell ref="L41:L42"/>
    <mergeCell ref="L43:L45"/>
    <mergeCell ref="N41:N42"/>
    <mergeCell ref="O11:O12"/>
    <mergeCell ref="O9:O10"/>
    <mergeCell ref="L9:L10"/>
    <mergeCell ref="Q7:Q8"/>
    <mergeCell ref="M77:M79"/>
    <mergeCell ref="K73:K76"/>
    <mergeCell ref="M35:M36"/>
    <mergeCell ref="L27:L32"/>
    <mergeCell ref="L37:L38"/>
    <mergeCell ref="L35:L36"/>
    <mergeCell ref="K11:K12"/>
    <mergeCell ref="L11:L12"/>
    <mergeCell ref="P15:P16"/>
    <mergeCell ref="O17:O18"/>
    <mergeCell ref="P17:P18"/>
    <mergeCell ref="L21:L22"/>
    <mergeCell ref="O13:O14"/>
    <mergeCell ref="O23:O24"/>
    <mergeCell ref="O21:O22"/>
    <mergeCell ref="I55:I57"/>
    <mergeCell ref="J73:J76"/>
    <mergeCell ref="P21:P22"/>
    <mergeCell ref="K21:K22"/>
    <mergeCell ref="O43:O45"/>
    <mergeCell ref="Q39:Q40"/>
    <mergeCell ref="N33:N34"/>
    <mergeCell ref="M33:M34"/>
    <mergeCell ref="K55:K57"/>
    <mergeCell ref="I58:I61"/>
    <mergeCell ref="J58:J61"/>
    <mergeCell ref="K23:K24"/>
    <mergeCell ref="L33:L34"/>
    <mergeCell ref="N43:N45"/>
    <mergeCell ref="L46:L48"/>
    <mergeCell ref="I66:I69"/>
    <mergeCell ref="J66:J69"/>
    <mergeCell ref="I70:I72"/>
    <mergeCell ref="J70:J72"/>
    <mergeCell ref="I73:I76"/>
    <mergeCell ref="I62:I65"/>
    <mergeCell ref="J62:J65"/>
    <mergeCell ref="L66:L69"/>
    <mergeCell ref="M51:M52"/>
  </mergeCells>
  <pageMargins left="0.23622047244094491" right="0.23622047244094491" top="0.74803149606299213" bottom="0.74803149606299213" header="0.31496062992125984" footer="0.31496062992125984"/>
  <pageSetup paperSize="14" scale="49" orientation="portrait" r:id="rId1"/>
  <rowBreaks count="6" manualBreakCount="6">
    <brk id="26" max="18" man="1"/>
    <brk id="45" max="18" man="1"/>
    <brk id="65" max="18" man="1"/>
    <brk id="87" max="16383" man="1"/>
    <brk id="111" max="18" man="1"/>
    <brk id="131" max="18" man="1"/>
  </rowBreaks>
  <colBreaks count="1" manualBreakCount="1">
    <brk id="18" max="1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2020</vt:lpstr>
      <vt:lpstr>'POA 2020'!Área_de_impresión</vt:lpstr>
      <vt:lpstr>'POA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022-desint-304</dc:creator>
  <cp:lastModifiedBy>USUARIO</cp:lastModifiedBy>
  <cp:lastPrinted>2020-08-25T21:59:22Z</cp:lastPrinted>
  <dcterms:created xsi:type="dcterms:W3CDTF">2020-08-11T21:40:30Z</dcterms:created>
  <dcterms:modified xsi:type="dcterms:W3CDTF">2021-03-19T20:09:56Z</dcterms:modified>
</cp:coreProperties>
</file>