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IANA C. MORENO\6 VARIOS\2020\JUNIO\POA\Publicación\"/>
    </mc:Choice>
  </mc:AlternateContent>
  <xr:revisionPtr revIDLastSave="0" documentId="13_ncr:1_{8C945354-9BB1-43CB-BDCA-459460F527AF}" xr6:coauthVersionLast="36" xr6:coauthVersionMax="36" xr10:uidLastSave="{00000000-0000-0000-0000-000000000000}"/>
  <bookViews>
    <workbookView xWindow="120" yWindow="135" windowWidth="23715" windowHeight="9780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K40" i="1" l="1"/>
  <c r="L40" i="1"/>
  <c r="M40" i="1" s="1"/>
  <c r="M7" i="1"/>
  <c r="M8" i="1"/>
  <c r="M9" i="1"/>
  <c r="M10" i="1"/>
  <c r="M11" i="1"/>
  <c r="M12" i="1"/>
  <c r="M13" i="1"/>
  <c r="M14" i="1"/>
  <c r="M15" i="1"/>
  <c r="M16" i="1"/>
  <c r="M18" i="1"/>
  <c r="M19" i="1"/>
  <c r="M20" i="1"/>
  <c r="M21" i="1"/>
  <c r="M22" i="1"/>
  <c r="M23" i="1"/>
  <c r="M24" i="1"/>
  <c r="K25" i="1"/>
  <c r="K26" i="1"/>
  <c r="L27" i="1"/>
  <c r="M27" i="1" s="1"/>
  <c r="L29" i="1"/>
  <c r="M29" i="1"/>
  <c r="M30" i="1"/>
  <c r="M31" i="1"/>
  <c r="M32" i="1"/>
  <c r="K33" i="1"/>
  <c r="L33" i="1"/>
  <c r="K34" i="1"/>
  <c r="L34" i="1"/>
  <c r="K35" i="1"/>
  <c r="L35" i="1"/>
  <c r="M36" i="1"/>
  <c r="M37" i="1"/>
  <c r="K41" i="1"/>
  <c r="L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K64" i="1"/>
  <c r="L64" i="1"/>
  <c r="M65" i="1"/>
  <c r="M66" i="1"/>
  <c r="M67" i="1"/>
  <c r="M68" i="1"/>
  <c r="M69" i="1"/>
  <c r="M70" i="1"/>
  <c r="M71" i="1"/>
  <c r="M72" i="1"/>
  <c r="M73" i="1"/>
  <c r="M74" i="1"/>
  <c r="M75" i="1"/>
  <c r="M76" i="1"/>
  <c r="K77" i="1"/>
  <c r="L77" i="1"/>
  <c r="L78" i="1"/>
  <c r="M78" i="1" s="1"/>
  <c r="M35" i="1" l="1"/>
  <c r="M64" i="1"/>
  <c r="M33" i="1"/>
  <c r="M41" i="1"/>
  <c r="M34" i="1"/>
  <c r="M7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022-desint-304</author>
    <author>022-desint-309 Subred Integrada de Salud Norte E.S.E</author>
  </authors>
  <commentList>
    <comment ref="K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ocupada</t>
        </r>
      </text>
    </comment>
    <comment ref="L2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022-desint-304:</t>
        </r>
        <r>
          <rPr>
            <sz val="9"/>
            <color indexed="81"/>
            <rFont val="Tahoma"/>
            <family val="2"/>
          </rPr>
          <t xml:space="preserve">
Días cama disponible</t>
        </r>
      </text>
    </comment>
    <comment ref="H5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022-desint-309 Subred Integrada de Salud Norte E.S.E:</t>
        </r>
        <r>
          <rPr>
            <sz val="9"/>
            <color indexed="81"/>
            <rFont val="Tahoma"/>
            <family val="2"/>
          </rPr>
          <t xml:space="preserve">
Procesos 274
Calificados 164
</t>
        </r>
      </text>
    </comment>
    <comment ref="H7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022-desint-309 Subred Integrada de Salud Norte E.S.E: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<sst xmlns="http://schemas.openxmlformats.org/spreadsheetml/2006/main" count="304" uniqueCount="286">
  <si>
    <t xml:space="preserve">SUBRED INTEGRADA DE SERVICIOS DE SALUD NORTE </t>
  </si>
  <si>
    <t>PLAN OPERATIVO ANUAL 2019</t>
  </si>
  <si>
    <t>PLATAFORMA RISS</t>
  </si>
  <si>
    <t xml:space="preserve">PLAN OPERATIVO 2019 </t>
  </si>
  <si>
    <t>RESULTADO VIGENCIA 2019</t>
  </si>
  <si>
    <t>OBJETIVO ESTRATÉGICO RISS</t>
  </si>
  <si>
    <t>INICIATIVA RISS</t>
  </si>
  <si>
    <t>META RISS</t>
  </si>
  <si>
    <t>OBJETIVO ESTRATÉGICO INSTITUCIONAL</t>
  </si>
  <si>
    <t>META INSTITUCIONAL</t>
  </si>
  <si>
    <t xml:space="preserve">INDICADORES </t>
  </si>
  <si>
    <t>LÍNEA BASE 2018</t>
  </si>
  <si>
    <t>META 2019</t>
  </si>
  <si>
    <t>FORMULA DEL INDICADOR</t>
  </si>
  <si>
    <t>NUMERADOR</t>
  </si>
  <si>
    <t>DENOMINADOR</t>
  </si>
  <si>
    <t>RESULTADO</t>
  </si>
  <si>
    <t xml:space="preserve">EVALUACION </t>
  </si>
  <si>
    <t>Fortalecer  los Programas para el cumplimiento de las metas de los indicadores trazadores de salud pública</t>
  </si>
  <si>
    <t>Porcentaje de RIAS implementadas</t>
  </si>
  <si>
    <t xml:space="preserve">Fortalecer la implementación  del modelo de atención integral, dando respuesta efectiva a las necesidades en salud de la población.
</t>
  </si>
  <si>
    <t>1, Consolidar el modelo de atención en salud en los CAPS de la Subred Norte a través de la adscripción del 70% de la población objeto a las rutas integrales de atención en salud.</t>
  </si>
  <si>
    <t xml:space="preserve">Porcentaje de población adscrita a las rutas integrales. </t>
  </si>
  <si>
    <t>(Número de usuarios adscritos por CAPS /  Total de usuarios en base de Capital Salud.)*100</t>
  </si>
  <si>
    <t>Operacionalizar el Modelo de Atención en Salud Modelo AIS</t>
  </si>
  <si>
    <t>Porcentaje de cumplimiento del programa de metas de los indicadores de salud pública</t>
  </si>
  <si>
    <t>2, Dar cumplimiento al 80% del programa de indicadores trazadores de salud pública de las localidades del área de influencia.
Mortalidad materna  Meta: 28  por 100.000 NV
Mortalidad perinatal  Meta: 12,95  por 1.000 NV+Fetales
Mortalidad infantil Meta: 8,16 por 1.000 NV 
Mortalidad desnutrición Meta:  0 muertes  por 100.000 Menores 5 años
Fecundidad mujeres 10- 14 años disminuir la tasa específica de fecundidad en mujeres menores de 19 años en 6%
Fecundidad mujeres 15- 19 años Meta: disminuir la tasa específica de fecundidad en mujeres menores de 19 años en 6%
Bajo peso al nacer  4,7% en NV</t>
  </si>
  <si>
    <t>Porcentaje de cumplimiento de indicadores trazadores en salud pública seleccionados.</t>
  </si>
  <si>
    <t>Línea base 2018 indicadores: 
Mortalidad materna 67,8
Mortalidad perinatal 16,1
Mortalidad infantil 11,4
Mortalidad desnutrición 0 
Fecund mujeres 10- 14 años 0,4 
Fecund mujeres 15- 19 años 20
Bajo peso al nacer  5,5</t>
  </si>
  <si>
    <t>(Indicadores cumplidos / indicadores programadsos)*100</t>
  </si>
  <si>
    <t>3, Realizar la socialización y medición de las guías de práctica clínica priorizadas de acuerdo al perfil epidemiológico de la Subred, alcanzando  el 100% de las metas propuestas en cada una:
* HTA 95%
*Atención del parto 95%
*HTA inducida embarazo 95%
*Hemorragia del III tm del embarazo 90%
*EPOC 90%
* Dolor abdominal agudo  90%
*IVU 90%
*Infección de vías respiratorias 90%
*IAM 90%
*Esquizofrenia 90%</t>
  </si>
  <si>
    <t>Porcentaje de adherencia promedio de las guías priorizadas.</t>
  </si>
  <si>
    <t xml:space="preserve">Línea base 2018 adherencia de guías: 
* HTA 91%
*Atención del parto 93%
*HTA inducida embarazo 92%
*Hemorragia del III T embarazo 87%
</t>
  </si>
  <si>
    <t>(No. de guias socializadas / No de guias priorizadas)*100</t>
  </si>
  <si>
    <t>(No. de guias adheridas / No de guias priorizadas)*100</t>
  </si>
  <si>
    <t>Incrementar los niveles de satisfacción de los usuarios</t>
  </si>
  <si>
    <t>Garantizar la calidad del servicio dando cumplimiento a los atributos del Sistema Obligatorio de Garantía de Calidad</t>
  </si>
  <si>
    <t>4, Alcanzar la oportunidad de las consultas especializadas en los estándares definidos por la Subred, Obstetricia 5 días, Ginecología 8 días, medicina interna 10 días, pediatría 5 días y en consulta de Odontología 3 días.</t>
  </si>
  <si>
    <t>Oportunidad en consulta especializada y odontología.</t>
  </si>
  <si>
    <t>Obstetricia 11.1 días
Ginecología 12.2 días
Med interna 12.8 días
Pediatría 6.5 días
Odontología 17 días</t>
  </si>
  <si>
    <t>Obstetricia 5 días 
Ginecología 8 días 
Med interna 15 días 
Pediatría 5 días
Odontología 3 días</t>
  </si>
  <si>
    <t>(Ʃ de la diferencia de dias calendario entre la fecha en que se asigno  la cita y la fecha en la cual el usuario la solicito.  / No.total  de citas asignadas)*100</t>
  </si>
  <si>
    <t xml:space="preserve">5,Implementar la estrategia de CAPS en tres  (3) unidades de servicios de la Subred Integrada de Servicios de Salud Norte. </t>
  </si>
  <si>
    <t xml:space="preserve">No. De CAPS implementados </t>
  </si>
  <si>
    <t xml:space="preserve">(Unidades de servicio con estrategia CAPS implementadas /  Unidades de servicio con estrategia CAPS programadas)*100 </t>
  </si>
  <si>
    <t>6, Cumplimiento del 100% del portafolio de servicios acorde con las necesidades de la población adscrita y la oferta en cada uno de los CAPS de la Subred</t>
  </si>
  <si>
    <t xml:space="preserve">Cumplimiento de portafolio de servicios en los 11 CAPS de la Subred. </t>
  </si>
  <si>
    <t>8 CAPS</t>
  </si>
  <si>
    <t>No de servicios prestados / No total de servicios normados por CAPS</t>
  </si>
  <si>
    <t>No. de CAPS implementados/ No de CAPS programados</t>
  </si>
  <si>
    <t>7, Utilización de capacidad instalada en el proceso de gestión ambulatoria en el 95%.</t>
  </si>
  <si>
    <t>Utilización capacidad instalada servicios ambulatorios.</t>
  </si>
  <si>
    <t>(No. actividades realizadas / No. actividades programadas sobre capacidad instalada) *100</t>
  </si>
  <si>
    <t>8, Utilización de capacidad instalada en  el proceso gestión quirúrgica en el 90%.</t>
  </si>
  <si>
    <t>Utilización capacidad instalada servicios quirúrgicos.</t>
  </si>
  <si>
    <t>(No de horas ocupadas /No de horas disponibles)*100</t>
  </si>
  <si>
    <t>9, Avanzar en  la especialización de las UMHES de la Subred Norte, a través de la implementación de tres (3) nuevos servicios (cirugía hepatobiliar, cirugía cardiovascular y radiología intervencionista en la UMHES Simón Bolívar , ampliación de oferta en un (1) servicio (unidad renal) y reorganización de salud mental.</t>
  </si>
  <si>
    <t>No. De servicios implementados y ampliados.</t>
  </si>
  <si>
    <t>(No de servicios implementados/ No de servicios programados)*100</t>
  </si>
  <si>
    <t>10, Mantener al 95% o menos los porcentajes promedio de ocupación de los servicios de urgencias (Simón Bolívar, Calle 80 y CSE).</t>
  </si>
  <si>
    <t>Promedio ocupación servicio de urgencias.</t>
  </si>
  <si>
    <t>Numero de días cama ocupado/ Numero de días cama disponible</t>
  </si>
  <si>
    <t>11, Disminuir la estancia en el servicio de urgencias a un tiempo no mayor a 24 horas .</t>
  </si>
  <si>
    <t xml:space="preserve">Promedio Estancia servicio de urgencias </t>
  </si>
  <si>
    <t>26.9 Horas</t>
  </si>
  <si>
    <t>24 horas</t>
  </si>
  <si>
    <t>Sumatoria del tiempo de atención en urgencias con observación (Medicina General y Especializada) / Numero de  Pacientes atendidos en observación de urgencias (Medicina General y Especializada)</t>
  </si>
  <si>
    <t>12, Alcanzar un constante de 300 usuarios en el servicio de atención domiciliaria de la Subred Norte.</t>
  </si>
  <si>
    <t xml:space="preserve">Promedio de pacientes PAD </t>
  </si>
  <si>
    <t>10 pacientes promedio mes y hasta 26 en uno de los meses.</t>
  </si>
  <si>
    <t>(No de pacientes adheridos al programa en el ultimo mes del trimestre/ No de pacientes programados)*100</t>
  </si>
  <si>
    <t>13, Reducir hasta en un 3% el número de estudios de apoyo diagnóstico (laboratorios clínicos  e imágenes diagnósticas)  en los procesos ambulatorio, urgencias y hospitalización.</t>
  </si>
  <si>
    <t xml:space="preserve">Porcentaje de reducción de estudios de apoyo diagnóstico </t>
  </si>
  <si>
    <t>Laboratorios 1,639,589
Imágenes 212,263</t>
  </si>
  <si>
    <t>((Numero de imágenes 2018 – numero de imágenes 2019) / numero de imágenes 2018)*100</t>
  </si>
  <si>
    <t>Aumento 11,45%</t>
  </si>
  <si>
    <t>Aumento 12,19%</t>
  </si>
  <si>
    <t>14, Dar cumplimiento al 100% de los tiempos establecidos para solicitud, toma, recepción, procesamiento y entrega de resultados de laboratorio clínico y radiología.
Hospitalización 6 horas 
Urgencias 2 horas</t>
  </si>
  <si>
    <t>Oportunidad de resultados de laboratorio clínico</t>
  </si>
  <si>
    <t>Procesamiento Hospitalización 48 min 
Urgencias 44 min</t>
  </si>
  <si>
    <t>(Meta establecida / (TIEMPO TRANSCURRIDO ENTRE EL INGRESO DE LA ORDEN / NÚMERO DE SOLICITUDES))*100</t>
  </si>
  <si>
    <t>Hospitalización Laboratorios 
6 horas</t>
  </si>
  <si>
    <t>Hospitalización Imagenes
6 horas</t>
  </si>
  <si>
    <t>5 horas</t>
  </si>
  <si>
    <t>Urgencias Laboratorios 
2 horas</t>
  </si>
  <si>
    <t>Urgencias Imagenes
2 horas</t>
  </si>
  <si>
    <t>15, Realizar la reorganización y centralización del 100% del servicio de esterilización en la UHMES Fray Bartolomé de las Casas.</t>
  </si>
  <si>
    <t xml:space="preserve">Porcentaje de servicio de esterilización centralizado </t>
  </si>
  <si>
    <r>
      <t xml:space="preserve">16, Implementación de siete (7) buenas prácticas para la integración funcional y fortalecimiento de la RISS.
1. </t>
    </r>
    <r>
      <rPr>
        <sz val="8"/>
        <rFont val="Calibri"/>
        <family val="2"/>
        <scheme val="minor"/>
      </rPr>
      <t>Equipos de salud multinivel que coordinan en forma eficiente y efectiva el cuidado y la Gestión Integral del Riesgo en Salud de la población materno-perinatal en la Subred Integrada de Servicios de Salud 
2. Espacios y mecanismos de coordinación asistencial en la Subred Integrada de Servicios de Salud que garanticen la calidad de atención de los usuarios.
3. Coordinación y articulación entre los diferentes actores internos de la RISS que permite gestión efectiva y comunicación.  
4. Gobernanza efectiva desde las Subredes Integradas de Servicios de Salud con las localidades de su territorio.
5. Sistema de información clínico y administrativo altamente integrado, que garantiza la disponibilidad de indicadores útiles para  la gestión, el seguimiento y la evaluación del trabajo en Red.
6. Cultura organizacional con alto nivel de identidad del trabajo en Red entre los colaboradores de sus instituciones participantes .
7. Espacios de concertación consolidados entre Capital Salud EPS-S, la Secretaría Distrital de Salud y las Subredes Integradas de Servicios de Salud alrededor de la aplicación del modelo de remuneración o pago por actividad final.</t>
    </r>
  </si>
  <si>
    <t xml:space="preserve">No. De buenas prácticas implementadas </t>
  </si>
  <si>
    <t>(Número de prácticas implementadas / Numero de prácticas programadas) *100</t>
  </si>
  <si>
    <t>Incrementar la fidelización de los Usuarios</t>
  </si>
  <si>
    <t>Implementar programa de Responsabilidad Social</t>
  </si>
  <si>
    <t>Impactar positivamente la satisfacción del cliente interno, externo y sus familias a través de un modelo de atención integral</t>
  </si>
  <si>
    <t>17, Desarrollar en un 95%  la estrategia “Fortalecer habilidades para la Vida” y "Alianzas colaborativas",  en el marco del programa de Responsabilidad Social.</t>
  </si>
  <si>
    <t>Porcentaje de desarrollo de estrategias  programa de RS.</t>
  </si>
  <si>
    <t>Numero de estrategias desarrolladas / Numero de estrategias programadas (habilidades)</t>
  </si>
  <si>
    <t>Numero de estrategias desarrolladas / Numero de estrategias programadas (colaborativas)</t>
  </si>
  <si>
    <t>Fortalecer el programa de Humanización en las Subredes</t>
  </si>
  <si>
    <t xml:space="preserve">18, Desarrollar en un 90% la estrategia " Yo soy Ejemplo" - Programa de Humanización mediante el cumplimiento  del Decálogo del Buen trato con usuarios, familias y colaboradores . </t>
  </si>
  <si>
    <t>Porcentaje de desarrollo estrategia humanización.</t>
  </si>
  <si>
    <t xml:space="preserve">Numero de actividades desarrolladas/ Numero de actividades programadas </t>
  </si>
  <si>
    <t>Generar y difundir conocimiento para la salud</t>
  </si>
  <si>
    <t>Integrar los Sistemas de Gestión de la Red con enfoque en la gestión del riesgo</t>
  </si>
  <si>
    <t>19, Realizar el despliegue de tres (3) estrategias de intervención que apunten a las primeras causas de accidente por riesgo biológico (Programa de Seguridad y Salud en el Trabajo) dirigido a 1,500 colaboradores.</t>
  </si>
  <si>
    <t xml:space="preserve">Despliegue de estrategias </t>
  </si>
  <si>
    <t>Capacitación a 3,794 colaboradores en puesto de trabajo.</t>
  </si>
  <si>
    <t>(Numero de estrategias diseñadas / Numero de estrategias programadas)*100</t>
  </si>
  <si>
    <t>Implementar Programa de atención proactivo</t>
  </si>
  <si>
    <t xml:space="preserve">20, Alcanzar un índice de satisfacción del usuario mayor o igual al 96% </t>
  </si>
  <si>
    <t xml:space="preserve">Índice de satisfacción del usuario </t>
  </si>
  <si>
    <t>Mayor o igual 96%</t>
  </si>
  <si>
    <t>(Usuarios Satisfechos/ Total usuarios encuestados)*100</t>
  </si>
  <si>
    <t>21, Disminuir el número de peticiones generadas por trato deshumanizado (quejas) en un 10%  con relación a la vigencia anterior.</t>
  </si>
  <si>
    <t>Porcentaje de disminución de  quejas</t>
  </si>
  <si>
    <t>731 quejas
Disminución de 6,16%</t>
  </si>
  <si>
    <t>(No. de peticiones del periodo evaluado del año anterior-No. de quejas del periodo del año actual) / (No. de peticiones del periodo evaluado del año anterior))*100</t>
  </si>
  <si>
    <t>528 (informe 2018  4to trim)</t>
  </si>
  <si>
    <t>22, Realizar un encuentro interlocal "Prácticas exitosas de participación"  de las 12  formas de participación comunitaria.</t>
  </si>
  <si>
    <t xml:space="preserve">Encuentro realizado </t>
  </si>
  <si>
    <t>(No de encuentros realizados /  No. de Encuentros programados)*100</t>
  </si>
  <si>
    <t>23, Incrementar 1.500 usuarios en nuestras redes sociales ( twitter, Facebook, Instagram y YouTube) con el fin de divulgar a más  usuarios el modelo de atención de salud de la Subred Norte y su avances.</t>
  </si>
  <si>
    <t>Porcentaje de incremento de usuarios en redes sociales.</t>
  </si>
  <si>
    <t>(No. de suscriptores nuevos / No. suscriptores programados)*100</t>
  </si>
  <si>
    <t>Fortalecer competencias del Talento Humano</t>
  </si>
  <si>
    <t>Desarrollar Programa de gestión del cambio</t>
  </si>
  <si>
    <t>24, Desarrollar un programa que permita el cumplimiento del 90% de las intervenciones de acuerdo a la medición realizada para el fortalecimiento de la Adherencia a la Cultura Organizacional</t>
  </si>
  <si>
    <t>Porcentaje de cumplimiento programa de intervención</t>
  </si>
  <si>
    <t>Medición 2018 y Plan de trabajo 90%</t>
  </si>
  <si>
    <t>(Numero de actividades ejecutadas / numero de actividades programadas)*100</t>
  </si>
  <si>
    <t>Implementar Sistemas Integrales de Gestión de la Red</t>
  </si>
  <si>
    <t>Unificar el grado de implementación de los subsistemas que componen el sistema integral de gestión de la Red</t>
  </si>
  <si>
    <t>7 Dimensiones</t>
  </si>
  <si>
    <t>Adoptar e implementar el modelo de atención integral en salud con enfoque en acreditación y hospital universitario.</t>
  </si>
  <si>
    <t>25, Despliegue de las siete (7) dimensiones de  MIPG - Decreto 591-2018, según plan de trabajo unificado de la Subredes.</t>
  </si>
  <si>
    <t>No. De dimensiones con de plan de trabajo cumplido</t>
  </si>
  <si>
    <t>Diagnóstico de dimensiones y políticas</t>
  </si>
  <si>
    <t xml:space="preserve">7 Dimensiones </t>
  </si>
  <si>
    <t>(Número de dimensiones desplegadas / Numero de dimensiones programadas) *100</t>
  </si>
  <si>
    <t>Mejorar el estado de salud de la población objeto de la RISS</t>
  </si>
  <si>
    <t>26, Realizar la alineación de la Plataforma Estratégica de RISS con la planeación institucional en el 100% de objetivo y metas.</t>
  </si>
  <si>
    <t>Porcentaje de objetivos y metas alineados</t>
  </si>
  <si>
    <t>Sin registro</t>
  </si>
  <si>
    <t>Alcanzar estándares superiores de calidad en salud</t>
  </si>
  <si>
    <t>Avanzar con el proceso de acreditación de las Subredes</t>
  </si>
  <si>
    <t>27, Alcanzar una evaluación cualitativa igual o superior a 1,49 puntos, dando cumplimiento al 90% de los planes de mejora a través de la gestión en el proceso de mejora continua.</t>
  </si>
  <si>
    <t>Evaluación cualitativa de acreditación
Porcentaje de cumplimiento de Plan de Mejora</t>
  </si>
  <si>
    <t>Autoevaluación 2018: 1.24
Cumplimiento planes de mejora   91,6%</t>
  </si>
  <si>
    <t>Autoevaluación 2019: 1.49
Cumplimiento planes de mejora   &gt; 90%</t>
  </si>
  <si>
    <t>Autoevaluación</t>
  </si>
  <si>
    <t>(TOTAL ACCIONES  CUMPLIDAS Y EN DESARROLLO / TOTAL ACCIONES SEGUIMIENTOS)*100</t>
  </si>
  <si>
    <t xml:space="preserve">28, Implementar tres (3) proyectos de mejoramiento aplicado a los eventos adversos de caídas, úlceras por presión, flebitis </t>
  </si>
  <si>
    <t>No. De proyectos implementados.</t>
  </si>
  <si>
    <t xml:space="preserve">Tres (3) proyectos de mejoramiento </t>
  </si>
  <si>
    <t>(Numero de proyectos implementados/ Numero de proyectos programados ) en el trimestre.</t>
  </si>
  <si>
    <t>29, Implementar el 95% de las acciones del plan de mejoramiento institucional, derivado de no conformidades (auditoria internas y externas, acreditación y entes de control)</t>
  </si>
  <si>
    <t xml:space="preserve">Porcentaje de implementación de acción de plan de mejora </t>
  </si>
  <si>
    <t>(No. de acciones cumplidas / No. de acciones programadas)*100</t>
  </si>
  <si>
    <t>30, Generar dos (2) estrategias dirigidas a la prevención de las causas más frecuentes que llevan a sanciones administrativas, demandas y procesos en contra de la entidad derivados de la calidad en la prestación de servicios de salud.</t>
  </si>
  <si>
    <t xml:space="preserve">No. De estrategias implementadas </t>
  </si>
  <si>
    <t>(No. de estrategias generadas / No. de estrategias programadas)*100</t>
  </si>
  <si>
    <t xml:space="preserve">31, Dar continuidad a la ejecución de cinco (5) proyectos de inversión que contribuyan al desarrollo de la propuesta de reorganización de servicios en el marco del AIS. </t>
  </si>
  <si>
    <t xml:space="preserve">Número de proyectos en desarrollo </t>
  </si>
  <si>
    <t xml:space="preserve">5 proyectos </t>
  </si>
  <si>
    <t>(Ejecución proyectos de inversión 2do trimestre / programación de proyectos de inversión)*100</t>
  </si>
  <si>
    <t>32, Realizar intervención de mantenimiento correctivo de infraestructura en tres (3) unidades de la Subred Norte (Codito, Prado y Gaitana)</t>
  </si>
  <si>
    <t>No. De USS con mantenimiento  correctivo</t>
  </si>
  <si>
    <t>3 USS (Simón Bolívar, CSE y Garcés Navas)</t>
  </si>
  <si>
    <t xml:space="preserve">3 USS </t>
  </si>
  <si>
    <t>obra</t>
  </si>
  <si>
    <t>Fortalecer sistemas de información y comunicaciones</t>
  </si>
  <si>
    <t>Realizar mantenimiento correctivo y evolutivo de los aplicativos existentes</t>
  </si>
  <si>
    <t>33, Implementar al 100% las funcionalidades del sistema de información y los aplicativos existentes.</t>
  </si>
  <si>
    <t>Porcentaje de implementación de funcionalidades del sistema  de información</t>
  </si>
  <si>
    <t>Numero de actividades ejecutadas / numero de actividades programadas</t>
  </si>
  <si>
    <t>Fortalecer plataforma tecnológica</t>
  </si>
  <si>
    <t>34, Dar cumplimiento en un 95% a la ejecución del programa de Reposición y Adquisición de equipo biomédicos acorde con la priorización de necesidades en los procesos misionales de la Subred Norte ESE.</t>
  </si>
  <si>
    <t xml:space="preserve">No. De equipos de reposición y adquisición </t>
  </si>
  <si>
    <t>94% 
$6,855,622,073 millones
684 equipos</t>
  </si>
  <si>
    <t>(No de equipos biomédicos adquiridos y de reposición / Equipos biomédicos programados)*100</t>
  </si>
  <si>
    <t xml:space="preserve">35, Implementar cuatro (4) herramientas tecnológicas a nivel institucional con el fin de optimizar las funcionalidades del sistema de información y soportar las necesidades de los usuarios. </t>
  </si>
  <si>
    <t xml:space="preserve">No. De estrategias tecnológicas implementadas </t>
  </si>
  <si>
    <t>4 (Orfeo, Mesa de ayuda, zimbra y voz IP)</t>
  </si>
  <si>
    <t>(Numero de estrategias implementadas/ numero de estrategias programadas)*100</t>
  </si>
  <si>
    <t>36, Generar una (1) interfaces entre el sistema de información de la Subred (Servinte Clinical Suite Enterprise) con  el aplicativo de laboratorio clínico.</t>
  </si>
  <si>
    <t xml:space="preserve">Interface generada y funcionando </t>
  </si>
  <si>
    <t>(Interface generada / Interface programada)*100</t>
  </si>
  <si>
    <t>Unificar el sistema de información para la gestión clínica y la interoperabilidad de aplicaciones</t>
  </si>
  <si>
    <t xml:space="preserve">37, Implementar una solución integral tecnológica, que permita a todos los sistemas de información de la Red Integrada de Servicios de Salud del Distrito comunicarse de manera automática, con tres (3) herramientas : historia clínica unificada, agendamiento de citas centralizado y gestión de fórmula médica. 
</t>
  </si>
  <si>
    <t xml:space="preserve">No. De herramientas de interoperabilidad implementadas y funcionando </t>
  </si>
  <si>
    <t>(Numero de soluciones tecnológicas implementadas/numero de soluciones tecnológicas programadas en el trimestre)*100</t>
  </si>
  <si>
    <t>38, Adelantar el 100% de los procesos disciplinarios acorde con los  tiempos  establecido en el Código Único Disciplinario -  Ley 734 de 2002.</t>
  </si>
  <si>
    <t xml:space="preserve">Porcentaje de procesos adelantados en tiempo </t>
  </si>
  <si>
    <t>98 expedientes
(40 indagación prelim, 55 investigación disciplin y 3 etapa de juicio)
12 quejas en evaluación</t>
  </si>
  <si>
    <t>(Número de expedientes tramitados / Total de procesos)* 100</t>
  </si>
  <si>
    <t>39, Realizar el 70% de la adquisición de medicamentos y material médico quirúrgico mediante los siguientes mecanismos: a. compras conjuntas b. EAGAT  c. compras a través de mecanismos electrónicos</t>
  </si>
  <si>
    <t>Porcentej de adquisión de  medicamentos y material médico quirúrgico mediante los siguientes mecanismos: a. compras conjuntas b. EAGAT  c. compras a través de mecanismos electrónicos</t>
  </si>
  <si>
    <t>TOTAL  RUBRO MEDICAMENTOS ADELANTADOS A TRAVÉS DE COMPRAS CONJUNTAS Y PUBLICACIÓN EN PAGINA WEB INSTITUCIONAL / TOTAL CONTRATADO POR RUBROS MMQX</t>
  </si>
  <si>
    <t>40, Realizar la integración de la administración de riesgos de la Subred Norte, unificando un (1) plan de manejo.</t>
  </si>
  <si>
    <t xml:space="preserve">Plan de administración unificado </t>
  </si>
  <si>
    <t>Mapa de riesgos institucional</t>
  </si>
  <si>
    <t>(Mapa de riesgos entregado /  mapa de riesgos programado)*100</t>
  </si>
  <si>
    <t xml:space="preserve">41, Llevar a cabo la calificación y análisis de riesgo  al 100% de  los procesos en que la Subred Norte es parte, dentro del aplicativo SIPROJ WEB. </t>
  </si>
  <si>
    <t>Porcentaje de calificación de riesgo de procesos en SIPROJ</t>
  </si>
  <si>
    <t xml:space="preserve">(Número de procesos calificados / Número total de procesos) * 100 </t>
  </si>
  <si>
    <t xml:space="preserve">42, Eliminar 6,000 metros lineales de archivo - fondos documentales de la Subred Norte. </t>
  </si>
  <si>
    <t>Porcentaje de eliminación de fondos documentales</t>
  </si>
  <si>
    <t>6,000 metros lineales</t>
  </si>
  <si>
    <t xml:space="preserve">43, Entregar cuatro (4) sedes administrativas cuya titularidad no es de la  Subred </t>
  </si>
  <si>
    <t xml:space="preserve">No. De sedes administrativas entregadas </t>
  </si>
  <si>
    <t xml:space="preserve">Sedes entregadas/ sedes programadas </t>
  </si>
  <si>
    <t>Establecer programa de desarrollo de competencias para la integralidad de la Red</t>
  </si>
  <si>
    <t xml:space="preserve">Desarrollar y fomentar en el talento humano las competencias que faciliten la implementación del modelo de atención integral. </t>
  </si>
  <si>
    <t>44, Generar un programa de capacitación dirigido a 165 colaboradores de los equipos de salud  (médico de cabecera, enfermeras, especialistas y auxiliares)  alcanzando un puntaje igual o superior al 80% en la evaluación o barrido de competencias.</t>
  </si>
  <si>
    <t>No. De colaboradores capacitados
Porcentaje de colaboradores con evaluación satisfactoria.</t>
  </si>
  <si>
    <t>165
80%</t>
  </si>
  <si>
    <t>(No.  de colaboradores con fortalecimiento de capacidades / No. de colaboradores programados)*100</t>
  </si>
  <si>
    <t>Ʃ de calificaciones / No. de personas evaluadas</t>
  </si>
  <si>
    <t xml:space="preserve">45, Realizar un (1) programa de capacitación en prevención del hecho disciplinario con la participación de 400 colaboradores.
</t>
  </si>
  <si>
    <t>Programa de capacitación implementado
 No. De colaboradores capacitados</t>
  </si>
  <si>
    <t xml:space="preserve">2 capacitaciones presenciales
60 Participantes  
</t>
  </si>
  <si>
    <t xml:space="preserve">1 programa
400 colaboradores </t>
  </si>
  <si>
    <t>(Numero de participantes que asistieron / Numero de participantes programados)*100</t>
  </si>
  <si>
    <t>Desarrollar la ciencia, tecnología e investigación en salud para Bogotá</t>
  </si>
  <si>
    <t>3 proyectos</t>
  </si>
  <si>
    <t>Diseñar e implementar un sistema de gestión del conocimiento e innovación</t>
  </si>
  <si>
    <t>46, Realizar una (1) autoevaluación de los estándares para buenas prácticas clínicas, que permita iniciar la ejecución del plan de trabajo encaminado a su debida implementación..</t>
  </si>
  <si>
    <t>Autoevaluación realizada</t>
  </si>
  <si>
    <t>(Autoevaluación realizada / Autoevaluación programada)*100</t>
  </si>
  <si>
    <t>Estimular y apoyar la investigación en los procesos clínicos y administrativos que faciliten el desarrollo de la atención integral en salud.</t>
  </si>
  <si>
    <t>47, Formulación y aprobación de tres (3) proyectos del semillero de investigación relacionados con las líneas de la Subred.</t>
  </si>
  <si>
    <t xml:space="preserve">No. De proyectos aprobados </t>
  </si>
  <si>
    <t>(No. de proyectos formulados/No proyectos programados)*100</t>
  </si>
  <si>
    <t>No. de proyectos formulados</t>
  </si>
  <si>
    <t>(No. proyectos aprobados/No. proyectos formulados)*100</t>
  </si>
  <si>
    <t>No. de proyectos aprobados</t>
  </si>
  <si>
    <t>Transferir y aplicar el desarrollo de la ciencia, tecnología e investigación en salud para Bogotá</t>
  </si>
  <si>
    <t>48, Socialización, divulgación y análisis de aplicabilidad de 3 proyectos de investigación desarrollados en la Subred Norte en el año 2018.</t>
  </si>
  <si>
    <t>No. De proyectos socializados y analizados</t>
  </si>
  <si>
    <t>(No. de proyectos socializados, divulgados y analizados/No proyectos programados)*100</t>
  </si>
  <si>
    <t>Lograr la sostenibilidad financiera de la RISS</t>
  </si>
  <si>
    <t>Mejorar la rotación de cartera</t>
  </si>
  <si>
    <t>235 días</t>
  </si>
  <si>
    <t>Lograr equilibrio operacional de la ESE de manera sostenible.</t>
  </si>
  <si>
    <t>49, Alcanzar como mínimo un 40% ($98.966.823.849) del recaudo de cuentas por cobrar constituidas a 31 de dic de 2018, dando continuidad al despliegue de las estrategias de cobro persuasivo y coactivo.</t>
  </si>
  <si>
    <t>Porcentaje de recaudo de cuentas por pagar</t>
  </si>
  <si>
    <t>(Valor del recaudo de cxc  1er semestre/ valor programado 1er semestre)*100</t>
  </si>
  <si>
    <t>50, Incrementar el recaudo de cartera de la vigencia de venta de servicios en un 5%, que corresponde a $19.352.612.138, pasando de un recaudo de $204.722.401.703 a $224.075.013.841</t>
  </si>
  <si>
    <t>Porcentaje de recaudo de venta de servicios facturados que superen el 5% del recaudo de 2018</t>
  </si>
  <si>
    <t>(Valor del recaudo de vigencia  1er semestre/ valor programado 1er semestre)*100</t>
  </si>
  <si>
    <t xml:space="preserve">51, Realizar depuración del 100% de la cartera de vigencias anteriores por valor de  $38.576.923.844,7- de la cartera con corte a 31 de dic de 2018 (prescripción, remisibilidad, perdida de fuerza ejecutoria, costo beneficio, entidades en liquidación). </t>
  </si>
  <si>
    <t>Porcentaje de depuración</t>
  </si>
  <si>
    <t>(Valor depurado en el 1er semestre/Valor programado a depurar en el  1er semestre)*100</t>
  </si>
  <si>
    <t>Fortalecer la gestión de facturación</t>
  </si>
  <si>
    <t>52, Radicar el 100% de la facturación pendiente por radicar a 31 de diciembre de 2018 y anteriores por valor $39,818,148,371.</t>
  </si>
  <si>
    <t>Porcentaje de radicación</t>
  </si>
  <si>
    <t>(Valor de facturación radicada/total pendiente por radicar a dic 2018)*100</t>
  </si>
  <si>
    <t xml:space="preserve">53, Radicar el 100% de las devoluciones en un término no mayor a 30 días calendario. </t>
  </si>
  <si>
    <t xml:space="preserve">Porcentaje de radicación de devoluciones
Días de radicación </t>
  </si>
  <si>
    <t xml:space="preserve">Radicado el 75% en la vigencia 2018
$18.721.501.375 corte Dic 2018
138 días 
</t>
  </si>
  <si>
    <t xml:space="preserve">100%
30 días 
</t>
  </si>
  <si>
    <t>(Devoluciones radicadas de vigencias anteriores /  pendiente por radicar devoluciones vigencias anteriores)*100</t>
  </si>
  <si>
    <t xml:space="preserve">(días de radicación programado / Días de radicación en el trimestre )*100 </t>
  </si>
  <si>
    <t xml:space="preserve">54, Dar respuesta al 100% de la glosa parcial generada por los diferentes pagadores en un término no mayor a 20 días calendario. </t>
  </si>
  <si>
    <t>Porcentaje de respuesta a glosa
Oportunidad de respuesta de glosa</t>
  </si>
  <si>
    <t xml:space="preserve">gestión 2018 - 88%
$5.426.532.666 corte Dic 2018
49 días 
</t>
  </si>
  <si>
    <t xml:space="preserve">100%
20 días </t>
  </si>
  <si>
    <t>(días de radicación  de glosa programado / Días de radicación  de glosa en el trimestre )*100</t>
  </si>
  <si>
    <t>55, Disminuir en 5 puntos porcentuales el costo operacional frente a la venta de servicios.</t>
  </si>
  <si>
    <t xml:space="preserve">costo de ventas/facturación venta de servicios </t>
  </si>
  <si>
    <t xml:space="preserve">5 puntos porcentuales </t>
  </si>
  <si>
    <t>Resta entre el numerador (costos periodo y vigencia actual / Ingresos periodo y vigencia actual) menos denominador (costos periodo y  misma vigencia anterior / Ingresos periodo y misma vigencia anterior)</t>
  </si>
  <si>
    <t xml:space="preserve">56, Incrementar la facturación por venta de servicios en un 4%, frente al resultado del año 2018.  </t>
  </si>
  <si>
    <t>Porcentaje de incremento de facturación</t>
  </si>
  <si>
    <t xml:space="preserve">Facturación 2018
$356,925,852,563
incremento 8,6%
($28,245 millones)
</t>
  </si>
  <si>
    <t xml:space="preserve">4%
$371,202 millones facturación año </t>
  </si>
  <si>
    <t>(Facturacion de la vigencia actual - (facturacion del mismo periodo vigencia anterior + programacion vigencia actual))/(facturacion del mismo periodo vigencia anterior + programacion vigencia actual)*100</t>
  </si>
  <si>
    <t>Equilibrio presupuestal de la vigencia</t>
  </si>
  <si>
    <t>57, Resultado del indicador UVR menos a 0,90</t>
  </si>
  <si>
    <t xml:space="preserve">Evolución de gasto por unidad de valor relativo </t>
  </si>
  <si>
    <t>0,99
dato SIHO 2017</t>
  </si>
  <si>
    <t>Para obtener el resultado del indicador UVR, es necesario contar con la ficha técnica decreto 2193 de 2004. La fecha estimada de publicación es en la primer semana de marzo.</t>
  </si>
  <si>
    <t>(528(informe 2018  4to trim) -452 informe avance quejas  2019 4to trim) = 76</t>
  </si>
  <si>
    <t xml:space="preserve">14,39% Disminución </t>
  </si>
  <si>
    <t>MARIELA ARAQUE PEÑA</t>
  </si>
  <si>
    <t>Jefe Oficina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</si>
</sst>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&quot;$&quot;\ #,##0_);[Red]\(&quot;$&quot;\ #,##0\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(* #,##0_);_(* \(#,##0\);_(* &quot;-&quot;??_);_(@_)"/>
    <numFmt numFmtId="168" formatCode="0.0"/>
    <numFmt numFmtId="169" formatCode="0.0%"/>
    <numFmt numFmtId="170" formatCode="_(&quot;$&quot;\ * #,##0_);_(&quot;$&quot;\ * \(#,##0\);_(&quot;$&quot;\ 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u/>
      <sz val="11"/>
      <name val="Calibri"/>
      <family val="2"/>
      <scheme val="minor"/>
    </font>
    <font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052D9"/>
        <bgColor indexed="64"/>
      </patternFill>
    </fill>
    <fill>
      <patternFill patternType="solid">
        <fgColor theme="8" tint="0.79998168889431442"/>
        <bgColor rgb="FFDEEAF6"/>
      </patternFill>
    </fill>
    <fill>
      <patternFill patternType="solid">
        <fgColor theme="0"/>
        <bgColor rgb="FFFFFFFF"/>
      </patternFill>
    </fill>
    <fill>
      <patternFill patternType="solid">
        <fgColor theme="6" tint="0.79998168889431442"/>
        <bgColor rgb="FFDEEAF6"/>
      </patternFill>
    </fill>
    <fill>
      <patternFill patternType="solid">
        <fgColor theme="5" tint="0.79998168889431442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9" tint="0.59999389629810485"/>
        <bgColor rgb="FFECECEC"/>
      </patternFill>
    </fill>
    <fill>
      <patternFill patternType="solid">
        <fgColor rgb="FFFDE9FB"/>
        <bgColor rgb="FFECECEC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Font="1" applyAlignment="1"/>
    <xf numFmtId="0" fontId="0" fillId="2" borderId="0" xfId="0" applyFont="1" applyFill="1" applyAlignme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6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9" fontId="9" fillId="2" borderId="1" xfId="0" applyNumberFormat="1" applyFont="1" applyFill="1" applyBorder="1" applyAlignment="1">
      <alignment horizontal="center" vertical="center" wrapText="1"/>
    </xf>
    <xf numFmtId="166" fontId="9" fillId="2" borderId="1" xfId="1" applyFont="1" applyFill="1" applyBorder="1" applyAlignment="1">
      <alignment vertical="center"/>
    </xf>
    <xf numFmtId="9" fontId="9" fillId="2" borderId="1" xfId="3" applyFont="1" applyFill="1" applyBorder="1" applyAlignment="1">
      <alignment vertical="center"/>
    </xf>
    <xf numFmtId="167" fontId="9" fillId="0" borderId="1" xfId="1" applyNumberFormat="1" applyFont="1" applyFill="1" applyBorder="1" applyAlignment="1">
      <alignment horizontal="center" vertical="center" wrapText="1"/>
    </xf>
    <xf numFmtId="168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9" fontId="9" fillId="2" borderId="4" xfId="3" applyFont="1" applyFill="1" applyBorder="1" applyAlignment="1">
      <alignment horizontal="center" vertical="center"/>
    </xf>
    <xf numFmtId="166" fontId="9" fillId="2" borderId="1" xfId="1" applyFont="1" applyFill="1" applyBorder="1" applyAlignment="1">
      <alignment horizontal="center" vertical="center" wrapText="1"/>
    </xf>
    <xf numFmtId="169" fontId="9" fillId="2" borderId="1" xfId="0" applyNumberFormat="1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9" fontId="9" fillId="2" borderId="1" xfId="3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66" fontId="9" fillId="2" borderId="1" xfId="1" applyFont="1" applyFill="1" applyBorder="1" applyAlignment="1">
      <alignment vertical="center" wrapText="1"/>
    </xf>
    <xf numFmtId="10" fontId="9" fillId="2" borderId="1" xfId="3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2" fontId="9" fillId="2" borderId="1" xfId="0" applyNumberFormat="1" applyFont="1" applyFill="1" applyBorder="1" applyAlignment="1">
      <alignment horizontal="left" vertical="top" wrapText="1"/>
    </xf>
    <xf numFmtId="9" fontId="9" fillId="2" borderId="1" xfId="3" applyFont="1" applyFill="1" applyBorder="1" applyAlignment="1">
      <alignment horizontal="left" vertical="top" wrapText="1"/>
    </xf>
    <xf numFmtId="169" fontId="9" fillId="2" borderId="1" xfId="3" applyNumberFormat="1" applyFont="1" applyFill="1" applyBorder="1" applyAlignment="1">
      <alignment horizontal="left" vertical="top" wrapText="1"/>
    </xf>
    <xf numFmtId="9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9" fontId="9" fillId="2" borderId="1" xfId="3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166" fontId="0" fillId="0" borderId="1" xfId="1" applyFont="1" applyBorder="1" applyAlignment="1">
      <alignment horizontal="center"/>
    </xf>
    <xf numFmtId="9" fontId="0" fillId="0" borderId="1" xfId="3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10" fontId="9" fillId="2" borderId="1" xfId="0" applyNumberFormat="1" applyFont="1" applyFill="1" applyBorder="1" applyAlignment="1">
      <alignment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3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7" fontId="9" fillId="2" borderId="1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horizontal="center" vertical="center"/>
    </xf>
    <xf numFmtId="10" fontId="9" fillId="2" borderId="1" xfId="1" applyNumberFormat="1" applyFont="1" applyFill="1" applyBorder="1" applyAlignment="1">
      <alignment vertical="center"/>
    </xf>
    <xf numFmtId="0" fontId="9" fillId="11" borderId="1" xfId="0" applyFont="1" applyFill="1" applyBorder="1" applyAlignment="1">
      <alignment horizontal="center" vertical="center" wrapText="1"/>
    </xf>
    <xf numFmtId="166" fontId="14" fillId="2" borderId="1" xfId="1" applyFont="1" applyFill="1" applyBorder="1" applyAlignment="1">
      <alignment vertical="top" wrapText="1"/>
    </xf>
    <xf numFmtId="166" fontId="14" fillId="2" borderId="1" xfId="1" applyFont="1" applyFill="1" applyBorder="1" applyAlignment="1">
      <alignment horizontal="center" vertical="top" wrapText="1"/>
    </xf>
    <xf numFmtId="170" fontId="9" fillId="2" borderId="1" xfId="2" applyNumberFormat="1" applyFont="1" applyFill="1" applyBorder="1" applyAlignment="1">
      <alignment horizontal="center" vertical="center"/>
    </xf>
    <xf numFmtId="165" fontId="9" fillId="2" borderId="1" xfId="2" applyFont="1" applyFill="1" applyBorder="1" applyAlignment="1">
      <alignment horizontal="center" vertical="center"/>
    </xf>
    <xf numFmtId="170" fontId="1" fillId="2" borderId="1" xfId="2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>
      <alignment horizontal="center" vertical="center" wrapText="1"/>
    </xf>
    <xf numFmtId="169" fontId="9" fillId="0" borderId="1" xfId="3" applyNumberFormat="1" applyFont="1" applyFill="1" applyBorder="1" applyAlignment="1">
      <alignment horizontal="center" vertical="center" wrapText="1"/>
    </xf>
    <xf numFmtId="166" fontId="9" fillId="0" borderId="1" xfId="1" applyFont="1" applyFill="1" applyBorder="1" applyAlignment="1">
      <alignment horizontal="center" vertical="center" wrapText="1"/>
    </xf>
    <xf numFmtId="170" fontId="9" fillId="2" borderId="1" xfId="2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 wrapText="1"/>
    </xf>
    <xf numFmtId="0" fontId="20" fillId="0" borderId="0" xfId="0" applyFont="1" applyAlignment="1"/>
    <xf numFmtId="0" fontId="21" fillId="0" borderId="0" xfId="0" applyFont="1" applyAlignment="1"/>
    <xf numFmtId="0" fontId="3" fillId="0" borderId="0" xfId="0" applyFont="1" applyAlignme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6" fontId="9" fillId="2" borderId="1" xfId="1" applyFont="1" applyFill="1" applyBorder="1" applyAlignment="1">
      <alignment horizontal="center" vertical="center"/>
    </xf>
    <xf numFmtId="10" fontId="9" fillId="2" borderId="1" xfId="3" applyNumberFormat="1" applyFont="1" applyFill="1" applyBorder="1" applyAlignment="1">
      <alignment horizontal="center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10" fontId="9" fillId="2" borderId="1" xfId="3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/>
    <xf numFmtId="0" fontId="5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9" fontId="0" fillId="0" borderId="1" xfId="3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166" fontId="9" fillId="0" borderId="1" xfId="1" applyFont="1" applyFill="1" applyBorder="1" applyAlignment="1">
      <alignment horizontal="center" vertical="center"/>
    </xf>
    <xf numFmtId="9" fontId="9" fillId="0" borderId="1" xfId="3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0" fontId="9" fillId="0" borderId="1" xfId="3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/>
    </xf>
    <xf numFmtId="9" fontId="9" fillId="2" borderId="1" xfId="3" applyNumberFormat="1" applyFont="1" applyFill="1" applyBorder="1" applyAlignment="1">
      <alignment horizontal="center" vertical="center" wrapText="1"/>
    </xf>
    <xf numFmtId="10" fontId="9" fillId="2" borderId="1" xfId="1" applyNumberFormat="1" applyFont="1" applyFill="1" applyBorder="1" applyAlignment="1">
      <alignment horizontal="center" vertical="center" wrapText="1"/>
    </xf>
    <xf numFmtId="167" fontId="9" fillId="2" borderId="1" xfId="1" applyNumberFormat="1" applyFont="1" applyFill="1" applyBorder="1" applyAlignment="1">
      <alignment horizontal="center" vertical="center" wrapText="1"/>
    </xf>
    <xf numFmtId="9" fontId="9" fillId="2" borderId="1" xfId="3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9" fontId="0" fillId="0" borderId="1" xfId="3" applyFont="1" applyBorder="1" applyAlignment="1">
      <alignment vertical="center" wrapText="1"/>
    </xf>
    <xf numFmtId="9" fontId="9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9" fontId="0" fillId="2" borderId="1" xfId="3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 wrapText="1"/>
    </xf>
    <xf numFmtId="9" fontId="9" fillId="0" borderId="1" xfId="3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0" fillId="0" borderId="1" xfId="1" applyFont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9" fontId="0" fillId="0" borderId="1" xfId="3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9" fontId="9" fillId="0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6" fontId="0" fillId="0" borderId="1" xfId="1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65" fontId="9" fillId="2" borderId="1" xfId="2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/>
    </xf>
    <xf numFmtId="10" fontId="9" fillId="0" borderId="1" xfId="1" applyNumberFormat="1" applyFont="1" applyFill="1" applyBorder="1" applyAlignment="1">
      <alignment horizontal="center" vertical="center" wrapText="1"/>
    </xf>
    <xf numFmtId="9" fontId="9" fillId="0" borderId="1" xfId="1" applyNumberFormat="1" applyFont="1" applyFill="1" applyBorder="1" applyAlignment="1">
      <alignment horizontal="center" vertical="center"/>
    </xf>
    <xf numFmtId="165" fontId="9" fillId="0" borderId="1" xfId="2" applyFont="1" applyFill="1" applyBorder="1" applyAlignment="1">
      <alignment horizontal="center" vertical="center" wrapText="1"/>
    </xf>
    <xf numFmtId="167" fontId="11" fillId="2" borderId="1" xfId="1" applyNumberFormat="1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 wrapText="1"/>
    </xf>
    <xf numFmtId="170" fontId="1" fillId="2" borderId="4" xfId="2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169" fontId="9" fillId="0" borderId="1" xfId="0" applyNumberFormat="1" applyFont="1" applyFill="1" applyBorder="1" applyAlignment="1">
      <alignment horizontal="center" vertical="center"/>
    </xf>
    <xf numFmtId="9" fontId="0" fillId="0" borderId="1" xfId="1" applyNumberFormat="1" applyFont="1" applyFill="1" applyBorder="1" applyAlignment="1">
      <alignment horizontal="center" vertical="center" wrapText="1"/>
    </xf>
    <xf numFmtId="9" fontId="0" fillId="0" borderId="1" xfId="3" applyFont="1" applyFill="1" applyBorder="1" applyAlignment="1">
      <alignment horizontal="center" vertical="center"/>
    </xf>
    <xf numFmtId="10" fontId="9" fillId="0" borderId="1" xfId="3" applyNumberFormat="1" applyFont="1" applyFill="1" applyBorder="1" applyAlignment="1">
      <alignment horizontal="center" vertical="center"/>
    </xf>
    <xf numFmtId="166" fontId="14" fillId="2" borderId="4" xfId="1" applyFont="1" applyFill="1" applyBorder="1" applyAlignment="1">
      <alignment vertical="center" wrapText="1"/>
    </xf>
    <xf numFmtId="9" fontId="9" fillId="2" borderId="4" xfId="3" applyFont="1" applyFill="1" applyBorder="1" applyAlignment="1">
      <alignment vertical="center"/>
    </xf>
    <xf numFmtId="166" fontId="14" fillId="0" borderId="4" xfId="1" applyFont="1" applyFill="1" applyBorder="1" applyAlignment="1">
      <alignment vertical="center" wrapText="1"/>
    </xf>
    <xf numFmtId="2" fontId="0" fillId="0" borderId="4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 wrapText="1"/>
    </xf>
    <xf numFmtId="9" fontId="0" fillId="0" borderId="6" xfId="3" applyFont="1" applyBorder="1" applyAlignment="1">
      <alignment horizontal="center" vertical="center" wrapText="1"/>
    </xf>
    <xf numFmtId="9" fontId="0" fillId="0" borderId="4" xfId="3" applyFont="1" applyBorder="1" applyAlignment="1">
      <alignment horizontal="center" vertical="center"/>
    </xf>
    <xf numFmtId="9" fontId="0" fillId="0" borderId="5" xfId="3" applyFont="1" applyBorder="1" applyAlignment="1">
      <alignment horizontal="center" vertical="center"/>
    </xf>
    <xf numFmtId="9" fontId="0" fillId="0" borderId="6" xfId="3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9" fontId="0" fillId="2" borderId="4" xfId="0" applyNumberFormat="1" applyFont="1" applyFill="1" applyBorder="1" applyAlignment="1">
      <alignment horizontal="center" vertical="center"/>
    </xf>
    <xf numFmtId="9" fontId="0" fillId="2" borderId="6" xfId="0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 readingOrder="1"/>
    </xf>
    <xf numFmtId="0" fontId="19" fillId="0" borderId="5" xfId="0" applyFont="1" applyBorder="1" applyAlignment="1">
      <alignment horizontal="center" vertical="center" wrapText="1" readingOrder="1"/>
    </xf>
    <xf numFmtId="0" fontId="19" fillId="0" borderId="6" xfId="0" applyFont="1" applyBorder="1" applyAlignment="1">
      <alignment horizontal="center" vertical="center" wrapText="1" readingOrder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9" fontId="0" fillId="0" borderId="4" xfId="0" applyNumberFormat="1" applyFont="1" applyBorder="1" applyAlignment="1">
      <alignment horizontal="center" vertical="center"/>
    </xf>
    <xf numFmtId="9" fontId="0" fillId="0" borderId="5" xfId="0" applyNumberFormat="1" applyFont="1" applyBorder="1" applyAlignment="1">
      <alignment horizontal="center" vertical="center"/>
    </xf>
    <xf numFmtId="9" fontId="0" fillId="0" borderId="6" xfId="0" applyNumberFormat="1" applyFont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10" fontId="0" fillId="0" borderId="4" xfId="3" applyNumberFormat="1" applyFont="1" applyBorder="1" applyAlignment="1">
      <alignment horizontal="center" vertical="center"/>
    </xf>
    <xf numFmtId="10" fontId="0" fillId="0" borderId="6" xfId="3" applyNumberFormat="1" applyFont="1" applyBorder="1" applyAlignment="1">
      <alignment horizontal="center" vertical="center"/>
    </xf>
    <xf numFmtId="9" fontId="0" fillId="0" borderId="5" xfId="3" applyFont="1" applyBorder="1" applyAlignment="1">
      <alignment horizontal="center" vertical="center" wrapText="1"/>
    </xf>
    <xf numFmtId="9" fontId="9" fillId="2" borderId="4" xfId="3" applyFont="1" applyFill="1" applyBorder="1" applyAlignment="1">
      <alignment horizontal="center" vertical="center"/>
    </xf>
    <xf numFmtId="9" fontId="9" fillId="2" borderId="6" xfId="3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0" fillId="13" borderId="4" xfId="0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6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center" vertical="center" wrapText="1"/>
    </xf>
    <xf numFmtId="0" fontId="9" fillId="12" borderId="5" xfId="0" applyFont="1" applyFill="1" applyBorder="1" applyAlignment="1">
      <alignment horizontal="center" vertical="center" wrapText="1"/>
    </xf>
    <xf numFmtId="0" fontId="9" fillId="12" borderId="6" xfId="0" applyFont="1" applyFill="1" applyBorder="1" applyAlignment="1">
      <alignment horizontal="center" vertical="center" wrapText="1"/>
    </xf>
    <xf numFmtId="9" fontId="9" fillId="2" borderId="4" xfId="0" applyNumberFormat="1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9" fontId="0" fillId="2" borderId="5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0" fontId="9" fillId="2" borderId="4" xfId="2" applyNumberFormat="1" applyFont="1" applyFill="1" applyBorder="1" applyAlignment="1">
      <alignment horizontal="center" vertical="center" wrapText="1"/>
    </xf>
    <xf numFmtId="170" fontId="9" fillId="2" borderId="6" xfId="2" applyNumberFormat="1" applyFont="1" applyFill="1" applyBorder="1" applyAlignment="1">
      <alignment horizontal="center" vertical="center" wrapText="1"/>
    </xf>
    <xf numFmtId="169" fontId="9" fillId="2" borderId="4" xfId="3" applyNumberFormat="1" applyFont="1" applyFill="1" applyBorder="1" applyAlignment="1">
      <alignment horizontal="center" vertical="center" wrapText="1"/>
    </xf>
    <xf numFmtId="169" fontId="9" fillId="2" borderId="6" xfId="3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9" fontId="9" fillId="2" borderId="4" xfId="3" applyFont="1" applyFill="1" applyBorder="1" applyAlignment="1">
      <alignment horizontal="center" vertical="center" wrapText="1"/>
    </xf>
    <xf numFmtId="9" fontId="9" fillId="2" borderId="6" xfId="3" applyFont="1" applyFill="1" applyBorder="1" applyAlignment="1">
      <alignment horizontal="center" vertical="center" wrapText="1"/>
    </xf>
    <xf numFmtId="167" fontId="9" fillId="2" borderId="4" xfId="4" applyNumberFormat="1" applyFont="1" applyFill="1" applyBorder="1" applyAlignment="1">
      <alignment horizontal="center" vertical="center" wrapText="1"/>
    </xf>
    <xf numFmtId="167" fontId="9" fillId="2" borderId="6" xfId="4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6" xfId="4" xr:uid="{00000000-0005-0000-0000-000001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6" name="Shap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7" name="Shape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9" name="Shap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1" name="Shape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2" name="Shape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3" name="Shape 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4" name="Shap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15" name="Shap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6" name="Shape 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17195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17" name="Shape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17195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8" name="Shape 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19" name="Shape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0" name="Shape 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1" name="Shape 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2" name="Shape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3" name="Shape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" name="Shape 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5" name="Shap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" name="Shap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" name="Shape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" name="Shape 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" name="Shap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0" name="Shap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1" name="Shape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2" name="Shape 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3" name="Shape 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4" name="Shape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5" name="Shape 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6" name="Shape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7" name="Shape 3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8" name="Shape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39" name="Shape 3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40" name="Shape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1" name="Shape 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2" name="Shape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43" name="Shape 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457200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44" name="Shape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171950" y="18316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5" name="Shape 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6" name="Shape 3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47" name="Shape 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4572000" y="199453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8" name="Shape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49" name="Shape 3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50" name="Shape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4572000" y="199453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1" name="Shape 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2" name="Shape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3" name="Shape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4" name="Shape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5" name="Shape 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6" name="Shape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7" name="Shape 3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58" name="Shape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59" name="Shape 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0" name="Shape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1" name="Shape 3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2" name="Shape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3" name="Shape 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4" name="Shape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5" name="Shape 3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6" name="Shape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7" name="Shape 3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8" name="Shape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69" name="Shape 3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0" name="Shape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1" name="Shape 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2" name="Shape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3" name="Shap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4" name="Shape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5" name="Shape 3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76" name="Shape 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77" name="Shape 4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78" name="Shape 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79" name="Shape 4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80" name="Shap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81" name="Shape 4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82" name="Shape 4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83" name="Shape 4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84" name="Shape 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85" name="Shape 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86" name="Shape 4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87" name="Shape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88" name="Shape 4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89" name="Shape 4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0" name="Shape 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1" name="Shape 4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2" name="Shape 4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3" name="Shape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4" name="Shape 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5" name="Shape 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6" name="Shape 4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7" name="Shape 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8" name="Shape 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99" name="Shape 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00" name="Shape 4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01" name="Shape 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02" name="Shape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03" name="Shape 4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04" name="Shape 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05" name="Shape 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06" name="Shape 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07" name="Shape 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08" name="Shape 4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09" name="Shape 4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10" name="Shape 4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11" name="Shape 4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12" name="Shape 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13" name="Shape 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14" name="Shape 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15" name="Shape 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16" name="Shape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17" name="Shape 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18" name="Shape 4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19" name="Shape 4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0" name="Shape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1" name="Shape 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2" name="Shape 4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3" name="Shape 4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4" name="Shape 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5" name="Shape 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6" name="Shape 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7" name="Shape 4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8" name="Shape 4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29" name="Shape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0" name="Shape 4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1" name="Shape 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2" name="Shape 4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3" name="Shape 4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4" name="Shape 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417195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5" name="Shape 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6" name="Shape 4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7" name="Shape 4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>
          <a:off x="4572000" y="554736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8" name="Shape 4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" name="Shape 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" name="Shape 4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>
          <a:off x="4572000" y="554736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1" name="Shape 3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2" name="Shape 3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3" name="Shape 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44" name="Shape 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45" name="Shape 3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6" name="Shape 3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7" name="Shape 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148" name="Shape 3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49" name="Shape 3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50" name="Shape 3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151" name="Shape 3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2" name="Shape 3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3" name="Shape 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4" name="Shape 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5" name="Shape 3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6" name="Shape 3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7" name="Shape 3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8" name="Shape 3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59" name="Shape 3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0" name="Shape 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1" name="Shape 3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2" name="Shape 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3" name="Shape 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4" name="Shape 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5" name="Shape 3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166" name="Shape 3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67" name="Shape 3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68" name="Shape 3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69" name="Shape 3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>
          <a:off x="457200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0" name="Shape 3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>
          <a:off x="4171950" y="7712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1" name="Shape 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2" name="Shape 4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3" name="Shape 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4" name="Shape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75" name="Shape 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6" name="Shape 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7" name="Shape 4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78" name="Shape 4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79" name="Shape 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80" name="Shape 4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181" name="Shape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2" name="Shape 4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3" name="Shape 4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4" name="Shape 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5" name="Shape 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6" name="Shape 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7" name="Shape 4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8" name="Shape 4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89" name="Shape 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0" name="Shape 4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1" name="Shape 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2" name="Shape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3" name="Shape 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4" name="Shape 4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5" name="Shape 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96" name="Shape 4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97" name="Shape 3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98" name="Shape 3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99" name="Shape 3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00" name="Shape 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01" name="Shape 3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02" name="Shape 3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03" name="Shape 3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04" name="Shape 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05" name="Shape 3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06" name="Shape 3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07" name="Shape 3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>
          <a:off x="4572000" y="46872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08" name="Shape 3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09" name="Shape 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0" name="Shape 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1" name="Shape 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2" name="Shape 3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3" name="Shape 3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4" name="Shape 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5" name="Shape 3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6" name="Shape 3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7" name="Shape 3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8" name="Shape 3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19" name="Shape 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20" name="Shape 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21" name="Shape 3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22" name="Shape 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23" name="Shape 3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>
          <a:off x="457200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24" name="Shape 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>
          <a:off x="457200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25" name="Shape 3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>
          <a:off x="4171950" y="60740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226" name="Shape 3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227" name="Shape 3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228" name="Shape 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229" name="Shape 3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0" name="Shape 3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1" name="Shape 3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232" name="Shape 3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3" name="Shape 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4" name="Shape 3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35" name="Shape 3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6" name="Shape 3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>
          <a:off x="417195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37" name="Shape 3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>
          <a:off x="417195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8" name="Shape 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39" name="Shape 3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0" name="Shape 3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1" name="Shape 3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42" name="Shape 3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3" name="Shape 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4" name="Shape 3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66675" cy="161925"/>
    <xdr:sp macro="" textlink="">
      <xdr:nvSpPr>
        <xdr:cNvPr id="245" name="Shape 3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>
          <a:off x="4572000" y="587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6" name="Shape 3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7" name="Shape 3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8" name="Shape 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49" name="Shape 3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0" name="Shape 3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1" name="Shape 3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2" name="Shape 3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3" name="Shape 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4" name="Shape 3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5" name="Shape 3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6" name="Shape 3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7" name="Shape 3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8" name="Shape 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59" name="Shape 3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60" name="Shape 3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1" name="Shape 3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2" name="Shape 3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63" name="Shape 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64" name="Shape 3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5" name="Shape 3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6" name="Shape 3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67" name="Shape 3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>
          <a:off x="4572000" y="21326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68" name="Shape 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69" name="Shape 3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70" name="Shape 3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>
          <a:off x="4572000" y="21326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1" name="Shape 3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2" name="Shape 3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3" name="Shape 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4" name="Shape 3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5" name="Shape 3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6" name="Shape 3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7" name="Shape 3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8</xdr:row>
      <xdr:rowOff>0</xdr:rowOff>
    </xdr:from>
    <xdr:ext cx="76200" cy="171450"/>
    <xdr:sp macro="" textlink="">
      <xdr:nvSpPr>
        <xdr:cNvPr id="278" name="Shape 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>
          <a:off x="417195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79" name="Shape 3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0" name="Shape 3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1" name="Shape 3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2" name="Shape 3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3" name="Shape 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4" name="Shape 3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5" name="Shape 3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6" name="Shape 3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7" name="Shape 3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8" name="Shape 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89" name="Shape 3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0" name="Shape 3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1" name="Shape 3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2" name="Shape 3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3" name="Shape 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4" name="Shape 3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5" name="Shape 3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8</xdr:row>
      <xdr:rowOff>0</xdr:rowOff>
    </xdr:from>
    <xdr:ext cx="76200" cy="171450"/>
    <xdr:sp macro="" textlink="">
      <xdr:nvSpPr>
        <xdr:cNvPr id="296" name="Shape 3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>
          <a:off x="4572000" y="587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97" name="Shape 4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98" name="Shape 4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99" name="Shape 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0" name="Shape 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1" name="Shape 4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2" name="Shape 4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3" name="Shape 4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04" name="Shape 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5" name="Shape 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6" name="Shape 4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07" name="Shape 4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8" name="Shape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09" name="Shape 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0" name="Shape 4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1" name="Shape 4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2" name="Shape 4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3" name="Shape 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4" name="Shape 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5" name="Shape 4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6" name="Shape 4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7" name="Shape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8" name="Shape 4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19" name="Shape 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0" name="Shape 4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1" name="Shape 4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22" name="Shape 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3" name="Shape 4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4" name="Shape 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5" name="Shape 4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6" name="Shape 4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27" name="Shape 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8" name="Shape 4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29" name="Shape 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30" name="Shape 4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31" name="Shape 4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32" name="Shape 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33" name="Shape 4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34" name="Shape 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35" name="Shape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36" name="Shape 4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37" name="Shape 4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38" name="Shape 4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39" name="Shape 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0" name="Shape 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1" name="Shape 4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2" name="Shape 4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3" name="Shape 4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4" name="Shape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5" name="Shape 4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6" name="Shape 4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7" name="Shape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49" name="Shape 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0" name="Shape 4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1" name="Shape 4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2" name="Shape 4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3" name="Shape 4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4" name="Shape 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>
          <a:off x="417195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5" name="Shape 4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6" name="Shape 4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7" name="Shape 4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>
          <a:off x="4572000" y="56216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" name="Shape 4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" name="Shape 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" name="Shape 4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>
          <a:off x="4572000" y="56216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1" name="Shape 3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2" name="Shape 3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3" name="Shape 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64" name="Shape 3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65" name="Shape 3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6" name="Shape 3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7" name="Shape 3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68" name="Shape 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69" name="Shape 3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70" name="Shape 3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71" name="Shape 3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2" name="Shape 3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3" name="Shape 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4" name="Shape 3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5" name="Shape 3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6" name="Shape 3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7" name="Shape 3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8" name="Shape 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79" name="Shape 3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0" name="Shape 3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1" name="Shape 3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2" name="Shape 3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3" name="Shape 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4" name="Shape 3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5" name="Shape 3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86" name="Shape 3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87" name="Shape 4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88" name="Shape 4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89" name="Shape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90" name="Shape 4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91" name="Shape 4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92" name="Shape 4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93" name="Shape 4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394" name="Shape 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95" name="Shape 4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96" name="Shape 4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397" name="Shape 4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98" name="Shape 4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399" name="Shape 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0" name="Shape 4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1" name="Shape 4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2" name="Shape 4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3" name="Shape 4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4" name="Shape 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5" name="Shape 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6" name="Shape 4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7" name="Shape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8" name="Shape 4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09" name="Shape 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10" name="Shape 4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11" name="Shape 4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12" name="Shape 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13" name="Shape 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14" name="Shape 3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15" name="Shape 3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16" name="Shape 3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17" name="Shape 3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18" name="Shape 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19" name="Shape 3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420" name="Shape 3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>
          <a:off x="417195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21" name="Shape 3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22" name="Shape 3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423" name="Shape 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>
          <a:off x="4572000" y="52530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4" name="Shape 3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5" name="Shape 3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6" name="Shape 3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7" name="Shape 3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8" name="Shape 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29" name="Shape 3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0" name="Shape 3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1" name="Shape 3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2" name="Shape 3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3" name="Shape 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4" name="Shape 3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5" name="Shape 3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6" name="Shape 3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7" name="Shape 3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438" name="Shape 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>
          <a:off x="4572000" y="52530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39" name="Shape 3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40" name="Shape 3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41" name="Shape 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>
          <a:off x="457200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42" name="Shape 3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>
          <a:off x="4171950" y="61512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43" name="Shape 3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>
          <a:off x="417195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4" name="Shape 3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5" name="Shape 3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46" name="Shape 3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7" name="Shape 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8" name="Shape 3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49" name="Shape 3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31</xdr:row>
      <xdr:rowOff>0</xdr:rowOff>
    </xdr:from>
    <xdr:ext cx="76200" cy="171450"/>
    <xdr:sp macro="" textlink="">
      <xdr:nvSpPr>
        <xdr:cNvPr id="450" name="Shape 3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>
          <a:off x="417195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1" name="Shape 3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2" name="Shape 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66675" cy="161925"/>
    <xdr:sp macro="" textlink="">
      <xdr:nvSpPr>
        <xdr:cNvPr id="453" name="Shape 3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>
          <a:off x="4572000" y="26689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4" name="Shape 3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5" name="Shape 3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31</xdr:row>
      <xdr:rowOff>0</xdr:rowOff>
    </xdr:from>
    <xdr:ext cx="76200" cy="171450"/>
    <xdr:sp macro="" textlink="">
      <xdr:nvSpPr>
        <xdr:cNvPr id="456" name="Shape 3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>
          <a:off x="4572000" y="26689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57" name="Shape 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>
          <a:off x="417195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58" name="Shape 3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59" name="Shape 3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0" name="Shape 3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1" name="Shape 3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2" name="Shape 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3" name="Shape 3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464" name="Shape 3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>
          <a:off x="417195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5" name="Shape 3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6" name="Shape 3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467" name="Shape 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>
          <a:off x="4572000" y="37985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8" name="Shape 3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69" name="Shape 3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470" name="Shape 3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>
          <a:off x="4572000" y="37985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71" name="Shape 3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72" name="Shape 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73" name="Shape 3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74" name="Shape 3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75" name="Shape 3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76" name="Shape 3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77" name="Shape 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78" name="Shape 3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79" name="Shape 3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80" name="Shape 3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81" name="Shape 3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82" name="Shape 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83" name="Shape 3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84" name="Shape 3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5" name="Shape 3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6" name="Shape 3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87" name="Shape 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88" name="Shape 3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89" name="Shape 3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0" name="Shape 3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1" name="Shape 3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492" name="Shape 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3" name="Shape 3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4" name="Shape 3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495" name="Shape 3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6" name="Shape 3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7" name="Shape 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8" name="Shape 3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499" name="Shape 3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0" name="Shape 3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1" name="Shape 3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2" name="Shape 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3" name="Shape 3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4" name="Shape 3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5" name="Shape 3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6" name="Shape 3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7" name="Shape 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8" name="Shape 3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09" name="Shape 3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0" name="Shape 3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1" name="Shape 3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2" name="Shape 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3" name="Shape 3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4" name="Shape 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5" name="Shape 3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6" name="Shape 3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7" name="Shape 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18" name="Shape 3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19" name="Shape 3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0" name="Shape 3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1" name="Shape 3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2" name="Shape 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3" name="Shape 3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4" name="Shape 3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5" name="Shape 3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6" name="Shape 3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7" name="Shape 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8" name="Shape 3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29" name="Shape 3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0" name="Shape 3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1" name="Shape 3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2" name="Shape 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3" name="Shape 3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4" name="Shape 3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5" name="Shape 3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36" name="Shape 3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37" name="Shape 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38" name="Shape 3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39" name="Shape 3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0" name="Shape 3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1" name="Shape 3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2" name="Shape 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3" name="Shape 3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44" name="Shape 3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5" name="Shape 3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6" name="Shape 3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547" name="Shape 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8" name="Shape 3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49" name="Shape 3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0" name="Shape 3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1" name="Shape 3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2" name="Shape 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3" name="Shape 3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4" name="Shape 3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5" name="Shape 3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6" name="Shape 3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7" name="Shape 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8" name="Shape 3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59" name="Shape 3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0" name="Shape 3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1" name="Shape 3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2" name="Shape 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3" name="Shape 3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4" name="Shape 3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5" name="Shape 3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6" name="Shape 3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67" name="Shape 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8" name="Shape 3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69" name="Shape 3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570" name="Shape 3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1" name="Shape 3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2" name="Shape 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3" name="Shape 3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4" name="Shape 3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5" name="Shape 3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6" name="Shape 3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7" name="Shape 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8" name="Shape 3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79" name="Shape 3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0" name="Shape 3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1" name="Shape 3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2" name="Shape 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3" name="Shape 3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4" name="Shape 3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5" name="Shape 3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6" name="Shape 3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7" name="Shape 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588" name="Shape 3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0</xdr:col>
      <xdr:colOff>223838</xdr:colOff>
      <xdr:row>0</xdr:row>
      <xdr:rowOff>92866</xdr:rowOff>
    </xdr:from>
    <xdr:to>
      <xdr:col>4</xdr:col>
      <xdr:colOff>558046</xdr:colOff>
      <xdr:row>1</xdr:row>
      <xdr:rowOff>119059</xdr:rowOff>
    </xdr:to>
    <xdr:pic>
      <xdr:nvPicPr>
        <xdr:cNvPr id="589" name="Imagen 7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8" y="92866"/>
          <a:ext cx="3458408" cy="321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0" name="Shape 3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>
          <a:off x="417195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1" name="Shape 3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2" name="Shape 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3" name="Shape 3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4" name="Shape 3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5" name="Shape 3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596" name="Shape 3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39</xdr:row>
      <xdr:rowOff>0</xdr:rowOff>
    </xdr:from>
    <xdr:ext cx="76200" cy="171450"/>
    <xdr:sp macro="" textlink="">
      <xdr:nvSpPr>
        <xdr:cNvPr id="597" name="Shape 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>
          <a:off x="417195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8" name="Shape 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599" name="Shape 3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66675" cy="161925"/>
    <xdr:sp macro="" textlink="">
      <xdr:nvSpPr>
        <xdr:cNvPr id="600" name="Shape 3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>
          <a:off x="4572000" y="39528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1" name="Shape 3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2" name="Shape 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39</xdr:row>
      <xdr:rowOff>0</xdr:rowOff>
    </xdr:from>
    <xdr:ext cx="76200" cy="171450"/>
    <xdr:sp macro="" textlink="">
      <xdr:nvSpPr>
        <xdr:cNvPr id="603" name="Shape 3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>
          <a:off x="4572000" y="39528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04" name="Shape 3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05" name="Shape 3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06" name="Shape 3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07" name="Shape 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08" name="Shape 3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09" name="Shape 3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10" name="Shape 3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11" name="Shape 3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12" name="Shape 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13" name="Shape 3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14" name="Shape 3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>
          <a:off x="4572000" y="479107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15" name="Shape 3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16" name="Shape 3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17" name="Shape 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18" name="Shape 3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19" name="Shape 3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0" name="Shape 3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1" name="Shape 3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2" name="Shape 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3" name="Shape 3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4" name="Shape 3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5" name="Shape 3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6" name="Shape 3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7" name="Shape 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8" name="Shape 3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29" name="Shape 3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0" name="Shape 3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1" name="Shape 3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2" name="Shape 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33" name="Shape 3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34" name="Shape 3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5" name="Shape 3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6" name="Shape 3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637" name="Shape 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38" name="Shape 3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39" name="Shape 3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640" name="Shape 3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1" name="Shape 3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2" name="Shape 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3" name="Shape 3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4" name="Shape 3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5" name="Shape 3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6" name="Shape 3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7" name="Shape 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8" name="Shape 3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49" name="Shape 3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0" name="Shape 3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1" name="Shape 3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2" name="Shape 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3" name="Shape 3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4" name="Shape 3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655" name="Shape 3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56" name="Shape 4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57" name="Shape 4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58" name="Shape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59" name="Shape 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60" name="Shape 4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61" name="Shape 4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62" name="Shape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63" name="Shape 4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64" name="Shape 4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65" name="Shape 4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66" name="Shape 4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67" name="Shape 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68" name="Shape 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69" name="Shape 4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0" name="Shape 4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1" name="Shape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2" name="Shape 4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3" name="Shape 4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4" name="Shape 4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5" name="Shape 4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6" name="Shape 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7" name="Shape 4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8" name="Shape 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79" name="Shape 4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80" name="Shape 4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81" name="Shape 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2" name="Shape 4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3" name="Shape 4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4" name="Shape 4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85" name="Shape 4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86" name="Shape 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7" name="Shape 4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8" name="Shape 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689" name="Shape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90" name="Shape 4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91" name="Shape 4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692" name="Shape 4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3" name="Shape 4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4" name="Shape 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5" name="Shape 4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6" name="Shape 4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7" name="Shape 4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8" name="Shape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699" name="Shape 4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0" name="Shape 4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1" name="Shape 4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2" name="Shape 4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3" name="Shape 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4" name="Shape 4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5" name="Shape 4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6" name="Shape 4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07" name="Shape 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08" name="Shape 3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09" name="Shape 3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10" name="Shape 3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11" name="Shape 3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12" name="Shape 3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13" name="Shape 3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14" name="Shape 3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715" name="Shape 3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716" name="Shape 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717" name="Shape 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718" name="Shape 3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19" name="Shape 3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0" name="Shape 3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1" name="Shape 3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2" name="Shape 3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3" name="Shape 3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4" name="Shape 3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5" name="Shape 3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6" name="Shape 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7" name="Shape 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8" name="Shape 3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29" name="Shape 3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30" name="Shape 3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31" name="Shape 3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32" name="Shape 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733" name="Shape 3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734" name="Shape 3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735" name="Shape 3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736" name="Shape 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737" name="Shape 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738" name="Shape 3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739" name="Shape 3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740" name="Shape 3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741" name="Shape 3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742" name="Shape 3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743" name="Shape 3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744" name="Shape 3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5" name="Shape 3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6" name="Shape 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47" name="Shape 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48" name="Shape 3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>
          <a:off x="417195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749" name="Shape 3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>
          <a:off x="417195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0" name="Shape 3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1" name="Shape 3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2" name="Shape 3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3" name="Shape 3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54" name="Shape 3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5" name="Shape 3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6" name="Shape 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757" name="Shape 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8" name="Shape 3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59" name="Shape 3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0" name="Shape 3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1" name="Shape 3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2" name="Shape 3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3" name="Shape 3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4" name="Shape 3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5" name="Shape 3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6" name="Shape 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7" name="Shape 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8" name="Shape 3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69" name="Shape 3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0" name="Shape 3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1" name="Shape 3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72" name="Shape 3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3" name="Shape 3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4" name="Shape 3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775" name="Shape 3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776" name="Shape 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7" name="Shape 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8" name="Shape 3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779" name="Shape 3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>
          <a:off x="4572000" y="22469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0" name="Shape 3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1" name="Shape 3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782" name="Shape 3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>
          <a:off x="4572000" y="22469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3" name="Shape 3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4" name="Shape 3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5" name="Shape 3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6" name="Shape 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87" name="Shape 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8" name="Shape 3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89" name="Shape 3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790" name="Shape 3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1" name="Shape 3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2" name="Shape 3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3" name="Shape 3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4" name="Shape 3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5" name="Shape 3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6" name="Shape 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7" name="Shape 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8" name="Shape 3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799" name="Shape 3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0" name="Shape 3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1" name="Shape 3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2" name="Shape 3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3" name="Shape 3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4" name="Shape 3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5" name="Shape 3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6" name="Shape 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7" name="Shape 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808" name="Shape 3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09" name="Shape 4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10" name="Shape 4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11" name="Shape 4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12" name="Shape 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13" name="Shape 4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14" name="Shape 4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15" name="Shape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16" name="Shape 4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817" name="Shape 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818" name="Shape 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819" name="Shape 4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0" name="Shape 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1" name="Shape 4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2" name="Shape 4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3" name="Shape 4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4" name="Shape 4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5" name="Shape 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6" name="Shape 4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7" name="Shape 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8" name="Shape 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29" name="Shape 4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30" name="Shape 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31" name="Shape 4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32" name="Shape 4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33" name="Shape 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834" name="Shape 4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35" name="Shape 4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36" name="Shape 4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37" name="Shape 4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38" name="Shape 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39" name="Shape 4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40" name="Shape 4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41" name="Shape 4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42" name="Shape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43" name="Shape 4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44" name="Shape 4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45" name="Shape 4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46" name="Shape 4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47" name="Shape 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48" name="Shape 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49" name="Shape 4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0" name="Shape 4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1" name="Shape 4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2" name="Shape 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3" name="Shape 4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4" name="Shape 4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5" name="Shape 4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6" name="Shape 4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7" name="Shape 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8" name="Shape 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59" name="Shape 4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0" name="Shape 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1" name="Shape 4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2" name="Shape 4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3" name="Shape 4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4" name="Shape 4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65" name="Shape 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866" name="Shape 4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>
          <a:off x="417195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67" name="Shape 4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68" name="Shape 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869" name="Shape 4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>
          <a:off x="4572000" y="57902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70" name="Shape 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71" name="Shape 4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872" name="Shape 4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>
          <a:off x="4572000" y="57902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73" name="Shape 3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74" name="Shape 3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75" name="Shape 3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76" name="Shape 3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77" name="Shape 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78" name="Shape 3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79" name="Shape 3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880" name="Shape 3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881" name="Shape 3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882" name="Shape 3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883" name="Shape 3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4" name="Shape 3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5" name="Shape 3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6" name="Shape 3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7" name="Shape 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8" name="Shape 3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89" name="Shape 3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0" name="Shape 3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1" name="Shape 3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2" name="Shape 3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3" name="Shape 3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4" name="Shape 3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5" name="Shape 3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6" name="Shape 3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7" name="Shape 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898" name="Shape 3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899" name="Shape 4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00" name="Shape 4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01" name="Shape 4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02" name="Shape 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03" name="Shape 4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04" name="Shape 4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05" name="Shape 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06" name="Shape 4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07" name="Shape 4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08" name="Shape 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09" name="Shape 4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0" name="Shape 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1" name="Shape 4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2" name="Shape 4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3" name="Shape 4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4" name="Shape 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5" name="Shape 4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6" name="Shape 4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7" name="Shape 4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8" name="Shape 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19" name="Shape 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0" name="Shape 4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1" name="Shape 4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2" name="Shape 4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3" name="Shape 4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4" name="Shape 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25" name="Shape 3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26" name="Shape 3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27" name="Shape 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8" name="Shape 3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29" name="Shape 3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30" name="Shape 3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31" name="Shape 3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932" name="Shape 3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33" name="Shape 3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34" name="Shape 3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935" name="Shape 3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36" name="Shape 3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37" name="Shape 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38" name="Shape 3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39" name="Shape 3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0" name="Shape 3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1" name="Shape 3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2" name="Shape 3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3" name="Shape 3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4" name="Shape 3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5" name="Shape 3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6" name="Shape 3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7" name="Shape 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8" name="Shape 3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49" name="Shape 3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950" name="Shape 3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951" name="Shape 3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952" name="Shape 3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953" name="Shape 3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954" name="Shape 3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955" name="Shape 3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956" name="Shape 3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957" name="Shape 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958" name="Shape 3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959" name="Shape 3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960" name="Shape 3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961" name="Shape 3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2" name="Shape 3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3" name="Shape 3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4" name="Shape 3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5" name="Shape 3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>
          <a:off x="417195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26</xdr:row>
      <xdr:rowOff>0</xdr:rowOff>
    </xdr:from>
    <xdr:ext cx="76200" cy="171450"/>
    <xdr:sp macro="" textlink="">
      <xdr:nvSpPr>
        <xdr:cNvPr id="966" name="Shape 3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>
          <a:off x="417195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7" name="Shape 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68" name="Shape 3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69" name="Shape 3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0" name="Shape 3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971" name="Shape 3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2" name="Shape 3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3" name="Shape 3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66675" cy="161925"/>
    <xdr:sp macro="" textlink="">
      <xdr:nvSpPr>
        <xdr:cNvPr id="974" name="Shape 3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>
          <a:off x="4572000" y="10096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5" name="Shape 3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6" name="Shape 3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7" name="Shape 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8" name="Shape 3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79" name="Shape 3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0" name="Shape 3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1" name="Shape 3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2" name="Shape 3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3" name="Shape 3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4" name="Shape 3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5" name="Shape 3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6" name="Shape 3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7" name="Shape 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8" name="Shape 3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989" name="Shape 3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0" name="Shape 3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1" name="Shape 3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992" name="Shape 3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993" name="Shape 3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4" name="Shape 3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5" name="Shape 3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66675" cy="161925"/>
    <xdr:sp macro="" textlink="">
      <xdr:nvSpPr>
        <xdr:cNvPr id="996" name="Shape 3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>
          <a:off x="4572000" y="24069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7" name="Shape 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8" name="Shape 3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26</xdr:row>
      <xdr:rowOff>0</xdr:rowOff>
    </xdr:from>
    <xdr:ext cx="76200" cy="171450"/>
    <xdr:sp macro="" textlink="">
      <xdr:nvSpPr>
        <xdr:cNvPr id="999" name="Shape 3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>
          <a:off x="4572000" y="24069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0" name="Shape 3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1" name="Shape 3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2" name="Shape 3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3" name="Shape 3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4" name="Shape 3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5" name="Shape 3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6" name="Shape 3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13</xdr:row>
      <xdr:rowOff>0</xdr:rowOff>
    </xdr:from>
    <xdr:ext cx="76200" cy="171450"/>
    <xdr:sp macro="" textlink="">
      <xdr:nvSpPr>
        <xdr:cNvPr id="1007" name="Shape 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>
          <a:off x="417195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8" name="Shape 3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09" name="Shape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0" name="Shape 3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1" name="Shape 3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2" name="Shape 3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3" name="Shape 3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4" name="Shape 3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5" name="Shape 3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6" name="Shape 3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7" name="Shape 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8" name="Shape 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19" name="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0" name="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1" name="Shape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2" name="Shape 3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3" name="Shape 3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4" name="Shape 3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13</xdr:row>
      <xdr:rowOff>0</xdr:rowOff>
    </xdr:from>
    <xdr:ext cx="76200" cy="171450"/>
    <xdr:sp macro="" textlink="">
      <xdr:nvSpPr>
        <xdr:cNvPr id="1025" name="Shape 3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>
          <a:off x="4572000" y="10096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26" name="Shape 4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27" name="Shap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28" name="Shape 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29" name="Shape 4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30" name="Shape 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31" name="Shape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32" name="Shape 4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33" name="Shape 4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34" name="Shape 4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35" name="Shape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36" name="Shape 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37" name="Shape 4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38" name="Shape 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39" name="Shape 4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0" name="Shape 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1" name="Shape 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2" name="Shape 4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3" name="Shape 4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4" name="Shape 4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5" name="Shape 4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6" name="Shape 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7" name="Shape 4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8" name="Shape 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49" name="Shape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50" name="Shape 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51" name="Shape 4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2" name="Shape 4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3" name="Shape 4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4" name="Shape 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5" name="Shape 4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6" name="Shape 4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57" name="Shape 4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58" name="Shape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59" name="Shape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60" name="Shape 4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61" name="Shape 4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62" name="Shape 4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63" name="Shape 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64" name="Shape 4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65" name="Shape 4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66" name="Shape 4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67" name="Shape 4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68" name="Shape 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69" name="Shape 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0" name="Shape 4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1" name="Shape 4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2" name="Shape 4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3" name="Shape 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4" name="Shape 4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5" name="Shape 4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6" name="Shape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7" name="Shape 4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8" name="Shape 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79" name="Shape 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0" name="Shape 4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1" name="Shape 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2" name="Shape 4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55</xdr:row>
      <xdr:rowOff>0</xdr:rowOff>
    </xdr:from>
    <xdr:ext cx="76200" cy="171450"/>
    <xdr:sp macro="" textlink="">
      <xdr:nvSpPr>
        <xdr:cNvPr id="1083" name="Shape 4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>
          <a:off x="417195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84" name="Shape 4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85" name="Shape 4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66675" cy="161925"/>
    <xdr:sp macro="" textlink="">
      <xdr:nvSpPr>
        <xdr:cNvPr id="1086" name="Shape 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>
          <a:off x="4572000" y="586740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7" name="Shape 4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8" name="Shape 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55</xdr:row>
      <xdr:rowOff>0</xdr:rowOff>
    </xdr:from>
    <xdr:ext cx="76200" cy="171450"/>
    <xdr:sp macro="" textlink="">
      <xdr:nvSpPr>
        <xdr:cNvPr id="1089" name="Shape 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>
          <a:off x="4572000" y="586740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0" name="Shape 3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1" name="Shape 3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2" name="Shape 3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3" name="Shape 3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094" name="Shape 3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5" name="Shape 3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6" name="Shape 3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097" name="Shape 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98" name="Shape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099" name="Shape 3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00" name="Shape 3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1" name="Shape 3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2" name="Shape 3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3" name="Shape 3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4" name="Shape 3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5" name="Shape 3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6" name="Shape 3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7" name="Shape 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8" name="Shape 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09" name="Shape 3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0" name="Shape 3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1" name="Shape 3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2" name="Shape 3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3" name="Shape 3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4" name="Shape 3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5" name="Shape 3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16" name="Shape 4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17" name="Shape 4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18" name="Shape 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19" name="Shape 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20" name="Shape 4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21" name="Shape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22" name="Shape 4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23" name="Shap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24" name="Shape 4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25" name="Shape 4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26" name="Shape 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27" name="Shape 4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28" name="Shape 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29" name="Shape 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0" name="Shape 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1" name="Shape 4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2" name="Shape 4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3" name="Shape 4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4" name="Shape 4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5" name="Shape 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6" name="Shape 4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7" name="Shape 4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8" name="Shape 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39" name="Shape 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40" name="Shape 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41" name="Shape 4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2" name="Shape 3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3" name="Shape 3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4" name="Shape 3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45" name="Shape 3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46" name="Shape 3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7" name="Shape 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8" name="Shape 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149" name="Shape 3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50" name="Shape 3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51" name="Shape 3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152" name="Shape 3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3" name="Shape 3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4" name="Shape 3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5" name="Shape 3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6" name="Shape 3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7" name="Shape 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8" name="Shape 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59" name="Shape 3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0" name="Shape 3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1" name="Shape 3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2" name="Shape 3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3" name="Shape 3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4" name="Shape 3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5" name="Shape 3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6" name="Shape 3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167" name="Shape 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1168" name="Shape 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1169" name="Shape 3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60</xdr:row>
      <xdr:rowOff>0</xdr:rowOff>
    </xdr:from>
    <xdr:ext cx="76200" cy="171450"/>
    <xdr:sp macro="" textlink="">
      <xdr:nvSpPr>
        <xdr:cNvPr id="1170" name="Shape 3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>
          <a:off x="457200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60</xdr:row>
      <xdr:rowOff>0</xdr:rowOff>
    </xdr:from>
    <xdr:ext cx="76200" cy="171450"/>
    <xdr:sp macro="" textlink="">
      <xdr:nvSpPr>
        <xdr:cNvPr id="1171" name="Shape 3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>
          <a:off x="4171950" y="6357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72" name="Shape 3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>
          <a:off x="417195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3" name="Shape 3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4" name="Shape 3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75" name="Shape 3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6" name="Shape 3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7" name="Shape 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78" name="Shape 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34</xdr:row>
      <xdr:rowOff>0</xdr:rowOff>
    </xdr:from>
    <xdr:ext cx="76200" cy="171450"/>
    <xdr:sp macro="" textlink="">
      <xdr:nvSpPr>
        <xdr:cNvPr id="1179" name="Shape 3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>
          <a:off x="417195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0" name="Shape 3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1" name="Shape 3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66675" cy="161925"/>
    <xdr:sp macro="" textlink="">
      <xdr:nvSpPr>
        <xdr:cNvPr id="1182" name="Shape 3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>
          <a:off x="4572000" y="316801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3" name="Shape 3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4" name="Shape 3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34</xdr:row>
      <xdr:rowOff>0</xdr:rowOff>
    </xdr:from>
    <xdr:ext cx="76200" cy="171450"/>
    <xdr:sp macro="" textlink="">
      <xdr:nvSpPr>
        <xdr:cNvPr id="1185" name="Shape 3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>
          <a:off x="4572000" y="316801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86" name="Shape 3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>
          <a:off x="417195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7" name="Shape 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8" name="Shape 3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89" name="Shape 3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0" name="Shape 3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1" name="Shape 3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2" name="Shap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1193" name="Shape 3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>
          <a:off x="417195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4" name="Shape 3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5" name="Shape 3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1196" name="Shape 3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>
          <a:off x="4572000" y="40919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7" name="Shape 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8" name="Shape 3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1199" name="Shape 3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>
          <a:off x="4572000" y="40919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200" name="Shape 3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01" name="Shape 3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02" name="Shape 3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03" name="Shape 3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04" name="Shape 3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05" name="Shape 3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06" name="Shape 3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207" name="Shape 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08" name="Shape 3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09" name="Shape 3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210" name="Shape 3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>
          <a:off x="4572000" y="80743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11" name="Shape 3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12" name="Shape 3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213" name="Shape 3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4" name="Shape 3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5" name="Shape 3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6" name="Shape 3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17" name="Shape 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18" name="Shape 3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19" name="Shape 3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20" name="Shape 3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21" name="Shape 3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2" name="Shape 3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3" name="Shape 3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24" name="Shape 3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5" name="Shape 3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6" name="Shape 3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7" name="Shape 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8" name="Shape 3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29" name="Shape 3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0" name="Shape 3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1" name="Shape 3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2" name="Shape 3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3" name="Shape 3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4" name="Shape 3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5" name="Shape 3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6" name="Shape 3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7" name="Shape 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8" name="Shape 3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39" name="Shape 3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0" name="Shape 3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1" name="Shape 3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2" name="Shape 3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3" name="Shape 3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4" name="Shape 3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5" name="Shape 3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6" name="Shape 3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47" name="Shape 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8" name="Shape 3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49" name="Shape 3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0" name="Shape 3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1" name="Shape 3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2" name="Shape 3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3" name="Shape 3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4" name="Shape 3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5" name="Shape 3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6" name="Shape 3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7" name="Shape 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8" name="Shape 3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59" name="Shape 3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0" name="Shape 3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1" name="Shape 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2" name="Shape 3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3" name="Shape 3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4" name="Shape 3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5" name="Shape 3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6" name="Shape 3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7" name="Shape 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68" name="Shape 3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69" name="Shape 3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0" name="Shape 3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1" name="Shape 3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2" name="Shape 3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73" name="Shape 3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4" name="Shape 3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5" name="Shape 3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66675" cy="161925"/>
    <xdr:sp macro="" textlink="">
      <xdr:nvSpPr>
        <xdr:cNvPr id="1276" name="Shape 3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>
          <a:off x="4572000" y="66694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7" name="Shape 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8" name="Shape 3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79" name="Shape 3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0" name="Shape 3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1" name="Shape 3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2" name="Shape 3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3" name="Shape 3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4" name="Shape 3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5" name="Shape 3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6" name="Shape 3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7" name="Shape 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8" name="Shape 3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89" name="Shape 3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0" name="Shape 3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1" name="Shape 3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2" name="Shape 3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3" name="Shape 3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4" name="Shape 3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5" name="Shape 3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296" name="Shape 3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7" name="Shape 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8" name="Shape 3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62</xdr:row>
      <xdr:rowOff>0</xdr:rowOff>
    </xdr:from>
    <xdr:ext cx="76200" cy="171450"/>
    <xdr:sp macro="" textlink="">
      <xdr:nvSpPr>
        <xdr:cNvPr id="1299" name="Shape 3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>
          <a:off x="417195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0" name="Shape 3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1" name="Shape 3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2" name="Shape 3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3" name="Shap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4" name="Shape 3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5" name="Shape 3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6" name="Shape 3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7" name="Shape 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8" name="Shape 3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09" name="Shape 3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0" name="Shape 3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1" name="Shape 3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2" name="Shape 3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3" name="Shape 3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4" name="Shape 3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5" name="Shape 3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6" name="Shape 3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62</xdr:row>
      <xdr:rowOff>0</xdr:rowOff>
    </xdr:from>
    <xdr:ext cx="76200" cy="171450"/>
    <xdr:sp macro="" textlink="">
      <xdr:nvSpPr>
        <xdr:cNvPr id="1317" name="Shape 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>
          <a:off x="4572000" y="66694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18" name="Shape 3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>
          <a:off x="417195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19" name="Shape 3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0" name="Shape 3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1" name="Shape 3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2" name="Shape 3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3" name="Shape 3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4" name="Shape 3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42</xdr:row>
      <xdr:rowOff>0</xdr:rowOff>
    </xdr:from>
    <xdr:ext cx="76200" cy="171450"/>
    <xdr:sp macro="" textlink="">
      <xdr:nvSpPr>
        <xdr:cNvPr id="1325" name="Shape 3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>
          <a:off x="417195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6" name="Shape 3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7" name="Shape 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66675" cy="161925"/>
    <xdr:sp macro="" textlink="">
      <xdr:nvSpPr>
        <xdr:cNvPr id="1328" name="Shape 3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>
          <a:off x="4572000" y="42481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29" name="Shape 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0" name="Shape 3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42</xdr:row>
      <xdr:rowOff>0</xdr:rowOff>
    </xdr:from>
    <xdr:ext cx="76200" cy="171450"/>
    <xdr:sp macro="" textlink="">
      <xdr:nvSpPr>
        <xdr:cNvPr id="1331" name="Shape 3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>
          <a:off x="4572000" y="42481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2" name="Shape 3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3" name="Shape 3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4" name="Shape 3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35" name="Shape 3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36" name="Shape 3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7" name="Shape 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8" name="Shape 3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1339" name="Shape 3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>
          <a:off x="417195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40" name="Shape 3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41" name="Shape 3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1342" name="Shape 3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>
          <a:off x="4572000" y="507015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3" name="Shape 3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4" name="Shape 3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5" name="Shape 3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6" name="Shape 3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7" name="Shape 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8" name="Shape 3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49" name="Shape 3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0" name="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1" name="Shape 3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2" name="Shape 3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3" name="Shape 3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4" name="Shape 3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5" name="Shape 3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6" name="Shape 3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1357" name="Shape 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>
          <a:off x="4572000" y="50701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58" name="Shape 3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59" name="Shape 3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60" name="Shape 3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61" name="Shape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62" name="Shape 3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63" name="Shape 3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64" name="Shape 3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1365" name="Shape 3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>
          <a:off x="417195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66" name="Shape 3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67" name="Shape 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1368" name="Shape 3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>
          <a:off x="4572000" y="5197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69" name="Shape 3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0" name="Shape 3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1" name="Shape 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2" name="Shape 3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3" name="Shape 3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4" name="Shape 3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5" name="Shape 3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6" name="Shape 3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7" name="Shape 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8" name="Shape 3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79" name="Shape 3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80" name="Shape 3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81" name="Shape 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82" name="Shape 3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1383" name="Shape 3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>
          <a:off x="4572000" y="5197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84" name="Shape 4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85" name="Shape 4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86" name="Shape 4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87" name="Shape 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88" name="Shape 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89" name="Shape 4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90" name="Shape 4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391" name="Shape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92" name="Shape 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93" name="Shape 4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394" name="Shape 4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5" name="Shape 4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6" name="Shape 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7" name="Shape 4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8" name="Shape 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399" name="Shape 4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0" name="Shape 4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1" name="Shape 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2" name="Shape 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3" name="Shape 4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4" name="Shape 4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5" name="Shape 4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6" name="Shape 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7" name="Shape 4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8" name="Shape 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09" name="Shape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0" name="Shape 4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1" name="Shape 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2" name="Shape 4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13" name="Shape 4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14" name="Shape 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5" name="Shape 4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6" name="Shape 4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17" name="Shape 4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18" name="Shape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19" name="Shape 4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20" name="Shape 4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1" name="Shape 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2" name="Shape 4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3" name="Shape 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4" name="Shape 4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5" name="Shape 4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6" name="Shape 4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7" name="Shape 4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8" name="Shape 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29" name="Shape 4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0" name="Shape 4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1" name="Shape 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2" name="Shape 4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3" name="Shape 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4" name="Shape 4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5" name="Shape 4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36" name="Shape 3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37" name="Shape 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38" name="Shape 3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39" name="Shape 3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40" name="Shape 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41" name="Shape 3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42" name="Shape 3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1443" name="Shape 3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>
          <a:off x="417195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44" name="Shape 3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45" name="Shape 3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1446" name="Shape 3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>
          <a:off x="4572000" y="569595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47" name="Shape 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48" name="Shape 3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49" name="Shape 3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0" name="Shape 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1" name="Shape 3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2" name="Shape 3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3" name="Shape 3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4" name="Shape 3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5" name="Shape 3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6" name="Shape 3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7" name="Shape 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8" name="Shape 3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59" name="Shape 3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60" name="Shape 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1461" name="Shape 3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>
          <a:off x="4572000" y="569595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79</xdr:row>
      <xdr:rowOff>0</xdr:rowOff>
    </xdr:from>
    <xdr:ext cx="76200" cy="171450"/>
    <xdr:sp macro="" textlink="">
      <xdr:nvSpPr>
        <xdr:cNvPr id="1462" name="Shape 3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>
          <a:off x="417195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463" name="Shape 3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464" name="Shape 3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465" name="Shape 3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>
          <a:off x="457200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466" name="Shape 3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>
          <a:off x="4171950" y="86077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467" name="Shape 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468" name="Shape 3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469" name="Shape 3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470" name="Shape 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471" name="Shape 3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472" name="Shape 3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3" name="Shape 3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4" name="Shape 3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75" name="Shape 3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476" name="Shape 3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477" name="Shape 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78" name="Shape 3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79" name="Shape 3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0" name="Shape 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1" name="Shape 3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482" name="Shape 3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3" name="Shape 3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4" name="Shape 3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485" name="Shape 3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6" name="Shape 3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7" name="Shape 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8" name="Shape 3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89" name="Shape 3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0" name="Shape 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1" name="Shape 3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2" name="Shape 3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3" name="Shape 3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4" name="Shape 3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5" name="Shape 3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6" name="Shape 3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7" name="Shape 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8" name="Shape 3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499" name="Shape 3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00" name="Shape 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1" name="Shape 3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2" name="Shape 3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1503" name="Shape 3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>
          <a:off x="457200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1504" name="Shape 3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>
          <a:off x="4171950" y="46872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505" name="Shape 3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506" name="Shape 3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1507" name="Shape 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508" name="Shape 3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509" name="Shape 3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510" name="Shape 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1" name="Shape 3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2" name="Shape 3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3" name="Shape 3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4" name="Shape 3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5" name="Shape 3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6" name="Shape 3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7" name="Shape 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518" name="Shape 3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19" name="Shape 3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0" name="Shape 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1" name="Shape 3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2" name="Shape 3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3" name="Shape 3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4" name="Shape 3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5" name="Shape 3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6" name="Shape 3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7" name="Shape 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8" name="Shape 3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29" name="Shape 3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0" name="Shape 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1" name="Shape 3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2" name="Shape 3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3" name="Shape 3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4" name="Shape 3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5" name="Shape 3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536" name="Shape 3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37" name="Shape 4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38" name="Shape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39" name="Shape 4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40" name="Shape 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41" name="Shape 4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42" name="Shape 4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43" name="Shape 4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544" name="Shape 4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545" name="Shape 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546" name="Shape 4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547" name="Shape 4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48" name="Shape 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49" name="Shape 4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0" name="Shape 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1" name="Shape 4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2" name="Shape 4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3" name="Shape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4" name="Shape 4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5" name="Shape 4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6" name="Shape 4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7" name="Shape 4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8" name="Shape 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59" name="Shape 4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60" name="Shape 4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61" name="Shape 4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562" name="Shape 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63" name="Shape 4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64" name="Shape 4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65" name="Shape 4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66" name="Shape 4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67" name="Shape 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68" name="Shape 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69" name="Shape 4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70" name="Shape 4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71" name="Shape 4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72" name="Shape 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73" name="Shape 4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74" name="Shape 4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75" name="Shape 4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76" name="Shape 4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77" name="Shape 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78" name="Shape 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79" name="Shape 4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0" name="Shape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1" name="Shape 4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2" name="Shape 4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3" name="Shape 4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4" name="Shape 4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5" name="Shape 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6" name="Shape 4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7" name="Shape 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8" name="Shape 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89" name="Shape 4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0" name="Shape 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1" name="Shape 4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2" name="Shape 4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3" name="Shape 4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1594" name="Shape 4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>
          <a:off x="417195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95" name="Shape 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96" name="Shape 4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1597" name="Shape 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>
          <a:off x="4572000" y="75599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8" name="Shape 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599" name="Shape 4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1600" name="Shape 4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>
          <a:off x="4572000" y="75599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1" name="Shape 3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2" name="Shape 3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3" name="Shape 3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04" name="Shape 3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05" name="Shape 3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6" name="Shape 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7" name="Shape 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608" name="Shape 3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609" name="Shape 3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610" name="Shape 3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611" name="Shape 3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2" name="Shape 3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3" name="Shape 3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4" name="Shape 3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5" name="Shape 3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6" name="Shape 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7" name="Shape 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8" name="Shape 3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19" name="Shape 3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0" name="Shape 3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1" name="Shape 3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2" name="Shape 3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3" name="Shape 3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4" name="Shape 3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5" name="Shape 3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626" name="Shape 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27" name="Shape 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28" name="Shape 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29" name="Shape 4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30" name="Shape 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31" name="Shape 4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32" name="Shape 4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33" name="Shape 4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34" name="Shape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35" name="Shape 4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36" name="Shape 4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37" name="Shape 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38" name="Shape 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39" name="Shape 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0" name="Shape 4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1" name="Shape 4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2" name="Shape 4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3" name="Shape 4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4" name="Shape 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5" name="Shape 4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6" name="Shape 4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7" name="Shape 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8" name="Shape 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49" name="Shape 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50" name="Shape 4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51" name="Shape 4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52" name="Shape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53" name="Shape 3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54" name="Shape 3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55" name="Shape 3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56" name="Shape 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57" name="Shape 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58" name="Shape 3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59" name="Shape 3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1660" name="Shape 3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>
          <a:off x="417195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61" name="Shape 3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62" name="Shape 3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1663" name="Shape 3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>
          <a:off x="4572000" y="69199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4" name="Shape 3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5" name="Shape 3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6" name="Shape 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7" name="Shape 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8" name="Shape 3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69" name="Shape 3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0" name="Shape 3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1" name="Shape 3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2" name="Shape 3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3" name="Shape 3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4" name="Shape 3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5" name="Shape 3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6" name="Shape 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7" name="Shape 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1678" name="Shape 3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>
          <a:off x="4572000" y="69199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679" name="Shape 3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680" name="Shape 3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681" name="Shape 3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682" name="Shape 3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79</xdr:row>
      <xdr:rowOff>0</xdr:rowOff>
    </xdr:from>
    <xdr:ext cx="76200" cy="171450"/>
    <xdr:sp macro="" textlink="">
      <xdr:nvSpPr>
        <xdr:cNvPr id="1683" name="Shape 3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>
          <a:off x="417195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684" name="Shape 3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685" name="Shape 3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66675" cy="161925"/>
    <xdr:sp macro="" textlink="">
      <xdr:nvSpPr>
        <xdr:cNvPr id="1686" name="Shape 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>
          <a:off x="4572000" y="90697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687" name="Shape 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688" name="Shape 3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79</xdr:row>
      <xdr:rowOff>0</xdr:rowOff>
    </xdr:from>
    <xdr:ext cx="76200" cy="171450"/>
    <xdr:sp macro="" textlink="">
      <xdr:nvSpPr>
        <xdr:cNvPr id="1689" name="Shape 3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>
          <a:off x="4572000" y="90697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0" name="Shape 3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1" name="Shape 3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2" name="Shape 3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693" name="Shape 3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1694" name="Shape 3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5" name="Shape 3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696" name="Shape 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7" name="Shape 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8" name="Shape 3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699" name="Shape 3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0" name="Shape 3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1" name="Shape 3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66675" cy="161925"/>
    <xdr:sp macro="" textlink="">
      <xdr:nvSpPr>
        <xdr:cNvPr id="1702" name="Shape 3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>
          <a:off x="4572000" y="34851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3" name="Shape 3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4" name="Shape 3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5" name="Shape 3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6" name="Shape 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7" name="Shape 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8" name="Shape 3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09" name="Shape 3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0" name="Shape 3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1" name="Shape 3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2" name="Shape 3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3" name="Shape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4" name="Shape 3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5" name="Shape 3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6" name="Shape 3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17" name="Shape 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18" name="Shape 3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19" name="Shape 3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1720" name="Shape 3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1721" name="Shape 3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722" name="Shape 3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723" name="Shape 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1724" name="Shape 3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725" name="Shape 3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726" name="Shape 3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1727" name="Shape 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28" name="Shape 3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29" name="Shape 3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0" name="Shape 3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1" name="Shape 3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2" name="Shape 3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3" name="Shape 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4" name="Shape 3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36</xdr:row>
      <xdr:rowOff>0</xdr:rowOff>
    </xdr:from>
    <xdr:ext cx="76200" cy="171450"/>
    <xdr:sp macro="" textlink="">
      <xdr:nvSpPr>
        <xdr:cNvPr id="1735" name="Shape 3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>
          <a:off x="417195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6" name="Shape 3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7" name="Shape 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8" name="Shape 3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39" name="Shape 3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0" name="Shape 3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1" name="Shape 3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2" name="Shape 3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3" name="Shape 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4" name="Shape 3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5" name="Shape 3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6" name="Shape 3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7" name="Shape 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8" name="Shape 3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49" name="Shape 3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0" name="Shape 3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1" name="Shape 3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2" name="Shape 3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36</xdr:row>
      <xdr:rowOff>0</xdr:rowOff>
    </xdr:from>
    <xdr:ext cx="76200" cy="171450"/>
    <xdr:sp macro="" textlink="">
      <xdr:nvSpPr>
        <xdr:cNvPr id="1753" name="Shape 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>
          <a:off x="4572000" y="34851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54" name="Shape 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55" name="Shape 4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56" name="Shape 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57" name="Shape 4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58" name="Shape 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59" name="Shape 4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60" name="Shape 4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761" name="Shape 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62" name="Shape 4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63" name="Shape 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764" name="Shape 4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65" name="Shape 4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66" name="Shape 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67" name="Shape 4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68" name="Shape 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69" name="Shape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0" name="Shape 4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1" name="Shape 4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2" name="Shape 4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3" name="Shape 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4" name="Shape 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5" name="Shape 4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6" name="Shape 4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7" name="Shape 4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8" name="Shape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779" name="Shape 4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0" name="Shape 4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1" name="Shape 4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2" name="Shape 4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3" name="Shape 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4" name="Shape 4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85" name="Shape 4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86" name="Shape 4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7" name="Shape 4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8" name="Shape 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789" name="Shape 4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790" name="Shape 4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791" name="Shape 4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792" name="Shape 4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3" name="Shape 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4" name="Shape 4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5" name="Shape 4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6" name="Shape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7" name="Shape 4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8" name="Shape 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799" name="Shape 4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0" name="Shape 4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1" name="Shape 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2" name="Shape 4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3" name="Shape 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4" name="Shape 4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5" name="Shape 4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6" name="Shape 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7" name="Shape 4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8" name="Shape 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09" name="Shape 4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10" name="Shape 4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1811" name="Shape 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812" name="Shape 4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813" name="Shape 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1814" name="Shape 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>
          <a:off x="4572000" y="7674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15" name="Shape 4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16" name="Shape 4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1817" name="Shape 4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18" name="Shape 3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19" name="Shape 3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20" name="Shape 3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1" name="Shape 3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2" name="Shape 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23" name="Shape 3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24" name="Shape 3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25" name="Shape 3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26" name="Shape 3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27" name="Shape 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28" name="Shape 3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29" name="Shape 3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0" name="Shape 3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1" name="Shape 3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2" name="Shape 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3" name="Shape 3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4" name="Shape 3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5" name="Shape 3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6" name="Shape 3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7" name="Shape 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8" name="Shape 3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39" name="Shape 3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0" name="Shape 3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1" name="Shape 3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2" name="Shape 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3" name="Shape 3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44" name="Shape 4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45" name="Shape 4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46" name="Shape 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7" name="Shape 4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48" name="Shape 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49" name="Shape 4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50" name="Shape 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51" name="Shape 4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52" name="Shape 4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53" name="Shape 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54" name="Shape 4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55" name="Shape 4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56" name="Shape 4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57" name="Shape 4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58" name="Shape 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59" name="Shape 4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0" name="Shape 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1" name="Shape 4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2" name="Shape 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3" name="Shape 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4" name="Shape 4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5" name="Shape 4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6" name="Shape 4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7" name="Shape 4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8" name="Shape 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69" name="Shape 4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0" name="Shape 3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1" name="Shape 3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2" name="Shape 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73" name="Shape 3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74" name="Shape 3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5" name="Shape 3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6" name="Shape 3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1877" name="Shape 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>
          <a:off x="417195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78" name="Shape 3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79" name="Shape 3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1880" name="Shape 3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>
          <a:off x="4572000" y="7255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1" name="Shape 3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2" name="Shape 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3" name="Shape 3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4" name="Shape 3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5" name="Shape 3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6" name="Shape 3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7" name="Shape 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8" name="Shape 3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89" name="Shape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0" name="Shape 3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1" name="Shape 3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2" name="Shape 3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3" name="Shape 3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4" name="Shape 3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1895" name="Shape 3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>
          <a:off x="4572000" y="7255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896" name="Shape 3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897" name="Shape 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898" name="Shape 3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>
          <a:off x="457200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899" name="Shape 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>
          <a:off x="4171950" y="81124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900" name="Shape 3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01" name="Shape 3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02" name="Shape 3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03" name="Shape 3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04" name="Shape 3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05" name="Shape 3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06" name="Shape 3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1907" name="Shape 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08" name="Shape 3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09" name="Shape 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1910" name="Shape 3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11" name="Shape 3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12" name="Shape 3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1913" name="Shape 3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1914" name="Shape 3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>
          <a:off x="417195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15" name="Shape 3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16" name="Shape 3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17" name="Shape 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18" name="Shape 3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19" name="Shape 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20" name="Shape 3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1921" name="Shape 3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>
          <a:off x="417195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22" name="Shape 3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23" name="Shape 3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1924" name="Shape 3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>
          <a:off x="4572000" y="62083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25" name="Shape 3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26" name="Shape 3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1927" name="Shape 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>
          <a:off x="4572000" y="62083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28" name="Shape 3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29" name="Shape 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30" name="Shape 3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31" name="Shape 3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32" name="Shape 3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33" name="Shape 3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34" name="Shape 3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35" name="Shape 3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36" name="Shape 3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37" name="Shape 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38" name="Shape 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39" name="Shape 3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0" name="Shape 3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1" name="Shape 3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2" name="Shape 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3" name="Shape 3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4" name="Shape 3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5" name="Shape 3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6" name="Shape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7" name="Shape 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8" name="Shape 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49" name="Shape 3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0" name="Shape 3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1" name="Shape 3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2" name="Shape 3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3" name="Shape 3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54" name="Shape 3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55" name="Shape 3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56" name="Shape 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7" name="Shape 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58" name="Shape 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59" name="Shape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60" name="Shape 3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61" name="Shape 3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2" name="Shape 3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3" name="Shape 3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4" name="Shape 3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5" name="Shape 3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6" name="Shape 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7" name="Shape 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8" name="Shape 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69" name="Shape 3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0" name="Shape 3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1" name="Shape 3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2" name="Shape 3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3" name="Shape 3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4" name="Shape 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5" name="Shape 3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6" name="Shape 3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7" name="Shape 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8" name="Shape 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79" name="Shape 3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0" name="Shape 3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1" name="Shape 3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2" name="Shape 3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83" name="Shape 3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84" name="Shape 3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5" name="Shape 3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6" name="Shape 3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1987" name="Shape 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88" name="Shape 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89" name="Shape 3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1990" name="Shape 3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>
          <a:off x="4572000" y="843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1" name="Shape 3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2" name="Shape 3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3" name="Shape 3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4" name="Shape 3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5" name="Shape 3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6" name="Shape 3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7" name="Shape 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8" name="Shape 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1999" name="Shape 3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0" name="Shape 3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1" name="Shape 3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2" name="Shape 3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3" name="Shape 3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4" name="Shape 3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5" name="Shape 3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06" name="Shape 3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07" name="Shape 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08" name="Shape 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09" name="Shape 3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0" name="Shape 3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11" name="Shape 3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12" name="Shape 3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2013" name="Shape 3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>
          <a:off x="417195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4" name="Shape 3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5" name="Shape 3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6" name="Shape 3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7" name="Shape 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8" name="Shape 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19" name="Shape 3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0" name="Shape 3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1" name="Shape 3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2" name="Shape 3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3" name="Shape 3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4" name="Shape 3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5" name="Shape 3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6" name="Shape 3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7" name="Shape 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8" name="Shape 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29" name="Shape 3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30" name="Shape 3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2031" name="Shape 3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>
          <a:off x="4572000" y="843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2032" name="Shape 3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33" name="Shape 3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34" name="Shape 3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35" name="Shape 3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36" name="Shape 3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37" name="Shape 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38" name="Shape 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2039" name="Shape 3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40" name="Shape 3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41" name="Shape 3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2042" name="Shape 3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>
          <a:off x="4572000" y="633412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43" name="Shape 3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44" name="Shape 3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2045" name="Shape 3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6" name="Shape 3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7" name="Shape 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48" name="Shape 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49" name="Shape 3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0" name="Shape 3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1" name="Shape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2" name="Shape 3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66</xdr:row>
      <xdr:rowOff>0</xdr:rowOff>
    </xdr:from>
    <xdr:ext cx="76200" cy="171450"/>
    <xdr:sp macro="" textlink="">
      <xdr:nvSpPr>
        <xdr:cNvPr id="2053" name="Shape 3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>
          <a:off x="417195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4" name="Shape 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5" name="Shape 3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66675" cy="161925"/>
    <xdr:sp macro="" textlink="">
      <xdr:nvSpPr>
        <xdr:cNvPr id="2056" name="Shape 3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>
          <a:off x="4572000" y="69865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7" name="Shape 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8" name="Shape 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59" name="Shape 3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0" name="Shape 3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1" name="Shape 3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2" name="Shape 3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3" name="Shape 3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4" name="Shape 3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5" name="Shape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6" name="Shape 3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7" name="Shape 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8" name="Shap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69" name="Shape 3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0" name="Shape 3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66</xdr:row>
      <xdr:rowOff>0</xdr:rowOff>
    </xdr:from>
    <xdr:ext cx="76200" cy="171450"/>
    <xdr:sp macro="" textlink="">
      <xdr:nvSpPr>
        <xdr:cNvPr id="2071" name="Shape 3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>
          <a:off x="4572000" y="69865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2" name="Shape 3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3" name="Shape 3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4" name="Shape 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75" name="Shape 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76" name="Shape 3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7" name="Shape 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8" name="Shape 3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079" name="Shape 3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>
          <a:off x="417195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080" name="Shape 3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081" name="Shape 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082" name="Shape 3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>
          <a:off x="4572000" y="71018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3" name="Shape 3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4" name="Shape 3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5" name="Shape 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6" name="Shape 3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7" name="Shape 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8" name="Shape 3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89" name="Shape 3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0" name="Shape 3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1" name="Shape 3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2" name="Shape 3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3" name="Shape 3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4" name="Shape 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5" name="Shape 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6" name="Shape 3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097" name="Shape 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>
          <a:off x="4572000" y="71018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98" name="Shape 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099" name="Shape 4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00" name="Shape 4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01" name="Shape 4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02" name="Shape 4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03" name="Shape 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04" name="Shape 4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05" name="Shape 4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06" name="Shape 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07" name="Shape 4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08" name="Shape 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09" name="Shape 4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0" name="Shape 4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1" name="Shape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2" name="Shape 4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3" name="Shape 4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4" name="Shape 4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5" name="Shape 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6" name="Shape 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7" name="Shape 4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8" name="Shape 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19" name="Shape 4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0" name="Shape 4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1" name="Shape 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2" name="Shape 4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3" name="Shape 4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24" name="Shape 4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25" name="Shape 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26" name="Shape 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7" name="Shape 4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28" name="Shape 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29" name="Shape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30" name="Shape 4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31" name="Shape 4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32" name="Shape 4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33" name="Shape 4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34" name="Shape 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35" name="Shape 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36" name="Shape 4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37" name="Shape 4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38" name="Shape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39" name="Shape 4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0" name="Shape 4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1" name="Shape 4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2" name="Shape 4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3" name="Shape 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4" name="Shape 4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5" name="Shape 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6" name="Shape 4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7" name="Shape 4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8" name="Shape 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49" name="Shape 4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0" name="Shape 3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1" name="Shape 3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2" name="Shape 3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53" name="Shape 3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54" name="Shape 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5" name="Shape 3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6" name="Shape 3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2157" name="Shape 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>
          <a:off x="417195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58" name="Shape 3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59" name="Shape 3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2160" name="Shape 3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>
          <a:off x="4572000" y="74837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1" name="Shape 3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2" name="Shape 3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3" name="Shape 3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4" name="Shape 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5" name="Shape 3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6" name="Shape 3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7" name="Shape 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8" name="Shape 3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69" name="Shape 3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0" name="Shape 3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1" name="Shape 3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2" name="Shape 3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3" name="Shape 3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4" name="Shape 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2175" name="Shape 3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>
          <a:off x="4572000" y="74837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176" name="Shape 3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177" name="Shape 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178" name="Shape 3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179" name="Shape 3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2180" name="Shape 3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>
          <a:off x="417195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181" name="Shape 3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182" name="Shape 3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183" name="Shape 3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184" name="Shape 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185" name="Shape 3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186" name="Shape 3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7" name="Shape 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8" name="Shape 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89" name="Shape 3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0" name="Shape 3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191" name="Shape 3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>
          <a:off x="417195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2" name="Shape 3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193" name="Shape 3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4" name="Shape 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5" name="Shape 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196" name="Shape 3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7" name="Shape 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8" name="Shape 3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199" name="Shape 3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0" name="Shape 3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1" name="Shape 3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2" name="Shape 3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3" name="Shape 3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4" name="Shape 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5" name="Shape 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6" name="Shape 3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7" name="Shape 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8" name="Shape 3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09" name="Shape 3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0" name="Shape 3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1" name="Shape 3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2" name="Shape 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3" name="Shape 3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14" name="Shape 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5" name="Shape 3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6" name="Shape 3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21</xdr:row>
      <xdr:rowOff>0</xdr:rowOff>
    </xdr:from>
    <xdr:ext cx="76200" cy="171450"/>
    <xdr:sp macro="" textlink="">
      <xdr:nvSpPr>
        <xdr:cNvPr id="2217" name="Shape 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>
          <a:off x="457200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21</xdr:row>
      <xdr:rowOff>0</xdr:rowOff>
    </xdr:from>
    <xdr:ext cx="76200" cy="171450"/>
    <xdr:sp macro="" textlink="">
      <xdr:nvSpPr>
        <xdr:cNvPr id="2218" name="Shape 3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>
          <a:off x="4171950" y="17849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19" name="Shape 3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0" name="Shape 3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66675" cy="161925"/>
    <xdr:sp macro="" textlink="">
      <xdr:nvSpPr>
        <xdr:cNvPr id="2221" name="Shape 3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>
          <a:off x="4572000" y="195167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2" name="Shape 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3" name="Shape 3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224" name="Shape 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>
          <a:off x="4572000" y="195167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5" name="Shape 3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6" name="Shape 3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27" name="Shape 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8" name="Shape 3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29" name="Shape 3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0" name="Shape 3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1" name="Shape 3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232" name="Shape 3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3" name="Shape 3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4" name="Shape 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5" name="Shape 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6" name="Shape 3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7" name="Shape 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8" name="Shape 3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39" name="Shape 3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0" name="Shape 3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1" name="Shape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2" name="Shape 3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3" name="Shape 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4" name="Shape 3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5" name="Shape 3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6" name="Shape 3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7" name="Shape 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8" name="Shape 3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49" name="Shape 3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250" name="Shape 3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1" name="Shape 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2" name="Shape 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3" name="Shape 4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54" name="Shape 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55" name="Shape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6" name="Shape 4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7" name="Shape 4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258" name="Shape 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259" name="Shape 4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260" name="Shape 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261" name="Shape 4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2" name="Shape 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3" name="Shape 4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4" name="Shape 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5" name="Shape 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6" name="Shape 4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7" name="Shape 4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8" name="Shape 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69" name="Shape 4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0" name="Shape 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1" name="Shape 4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2" name="Shape 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3" name="Shape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4" name="Shape 4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5" name="Shape 4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276" name="Shape 4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77" name="Shape 4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78" name="Shape 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79" name="Shape 4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80" name="Shape 4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81" name="Shape 4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82" name="Shape 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83" name="Shape 4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84" name="Shape 4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85" name="Shape 4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286" name="Shape 4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287" name="Shape 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288" name="Shape 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289" name="Shape 4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0" name="Shape 4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1" name="Shape 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2" name="Shape 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3" name="Shape 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4" name="Shape 4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5" name="Shape 4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6" name="Shape 4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7" name="Shape 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8" name="Shape 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299" name="Shape 4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0" name="Shape 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1" name="Shape 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2" name="Shape 4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3" name="Shape 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4" name="Shape 4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5" name="Shape 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6" name="Shape 4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07" name="Shape 4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2308" name="Shape 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>
          <a:off x="417195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309" name="Shape 4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310" name="Shape 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2311" name="Shape 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>
          <a:off x="4572000" y="55083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12" name="Shape 4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13" name="Shape 4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2314" name="Shape 4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>
          <a:off x="4572000" y="55083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15" name="Shape 3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16" name="Shape 3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17" name="Shape 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18" name="Shape 3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19" name="Shape 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20" name="Shape 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21" name="Shape 3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322" name="Shape 3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323" name="Shape 3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324" name="Shape 3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325" name="Shape 3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26" name="Shape 3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27" name="Shape 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28" name="Shape 3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29" name="Shape 3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0" name="Shape 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1" name="Shape 3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2" name="Shape 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3" name="Shape 3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4" name="Shape 3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5" name="Shape 3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6" name="Shape 3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7" name="Shape 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8" name="Shape 3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39" name="Shape 3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340" name="Shape 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2341" name="Shape 3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2342" name="Shape 3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2343" name="Shape 3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>
          <a:off x="457200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2344" name="Shape 3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>
          <a:off x="4171950" y="7674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45" name="Shape 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46" name="Shape 4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47" name="Shape 4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48" name="Shape 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49" name="Shape 4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50" name="Shape 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51" name="Shape 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52" name="Shape 4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53" name="Shape 4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54" name="Shape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55" name="Shape 4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56" name="Shape 4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57" name="Shape 4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58" name="Shape 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59" name="Shape 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0" name="Shape 4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1" name="Shape 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2" name="Shape 4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3" name="Shape 4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4" name="Shape 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5" name="Shape 4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6" name="Shape 4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7" name="Shape 4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8" name="Shape 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69" name="Shape 4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70" name="Shape 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1" name="Shape 3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2" name="Shape 3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3" name="Shape 3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74" name="Shape 3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75" name="Shape 3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6" name="Shape 3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7" name="Shape 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2378" name="Shape 3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79" name="Shape 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80" name="Shape 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66675" cy="161925"/>
    <xdr:sp macro="" textlink="">
      <xdr:nvSpPr>
        <xdr:cNvPr id="2381" name="Shape 3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>
          <a:off x="4572000" y="46262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2" name="Shape 3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3" name="Shape 3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4" name="Shape 3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5" name="Shape 3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6" name="Shape 3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7" name="Shape 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8" name="Shape 3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89" name="Shape 3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0" name="Shape 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1" name="Shape 3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2" name="Shape 3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3" name="Shape 3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4" name="Shape 3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5" name="Shape 3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2396" name="Shape 3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397" name="Shape 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398" name="Shape 3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56</xdr:row>
      <xdr:rowOff>0</xdr:rowOff>
    </xdr:from>
    <xdr:ext cx="76200" cy="171450"/>
    <xdr:sp macro="" textlink="">
      <xdr:nvSpPr>
        <xdr:cNvPr id="2399" name="Shape 3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>
          <a:off x="457200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56</xdr:row>
      <xdr:rowOff>0</xdr:rowOff>
    </xdr:from>
    <xdr:ext cx="76200" cy="171450"/>
    <xdr:sp macro="" textlink="">
      <xdr:nvSpPr>
        <xdr:cNvPr id="2400" name="Shape 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>
          <a:off x="4171950" y="601313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401" name="Shape 3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402" name="Shape 3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403" name="Shape 3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404" name="Shape 3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405" name="Shape 3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406" name="Shape 3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407" name="Shape 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08" name="Shape 3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09" name="Shape 3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0" name="Shape 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1" name="Shape 3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412" name="Shape 3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>
          <a:off x="417195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3" name="Shape 3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14" name="Shape 3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5" name="Shape 3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6" name="Shape 3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17" name="Shape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18" name="Shape 3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19" name="Shape 3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66675" cy="161925"/>
    <xdr:sp macro="" textlink="">
      <xdr:nvSpPr>
        <xdr:cNvPr id="2420" name="Shape 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>
          <a:off x="4572000" y="46196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1" name="Shape 3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2" name="Shape 3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3" name="Shape 3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4" name="Shape 3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5" name="Shape 3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6" name="Shape 3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7" name="Shape 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8" name="Shape 3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29" name="Shape 3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0" name="Shape 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1" name="Shape 3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2" name="Shape 3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3" name="Shape 3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4" name="Shape 3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35" name="Shape 3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6" name="Shape 3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7" name="Shape 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22</xdr:row>
      <xdr:rowOff>0</xdr:rowOff>
    </xdr:from>
    <xdr:ext cx="76200" cy="171450"/>
    <xdr:sp macro="" textlink="">
      <xdr:nvSpPr>
        <xdr:cNvPr id="2438" name="Shape 3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>
          <a:off x="457200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22</xdr:row>
      <xdr:rowOff>0</xdr:rowOff>
    </xdr:from>
    <xdr:ext cx="76200" cy="171450"/>
    <xdr:sp macro="" textlink="">
      <xdr:nvSpPr>
        <xdr:cNvPr id="2439" name="Shape 3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>
          <a:off x="4171950" y="19116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0" name="Shape 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1" name="Shape 3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66675" cy="161925"/>
    <xdr:sp macro="" textlink="">
      <xdr:nvSpPr>
        <xdr:cNvPr id="2442" name="Shape 3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>
          <a:off x="4572000" y="207454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3" name="Shape 3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4" name="Shape 3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445" name="Shape 3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>
          <a:off x="4572000" y="207454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6" name="Shape 3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7" name="Shape 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48" name="Shape 3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49" name="Shape 3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0" name="Shape 3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1" name="Shape 3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2" name="Shape 3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</xdr:row>
      <xdr:rowOff>0</xdr:rowOff>
    </xdr:from>
    <xdr:ext cx="76200" cy="171450"/>
    <xdr:sp macro="" textlink="">
      <xdr:nvSpPr>
        <xdr:cNvPr id="2453" name="Shape 3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>
          <a:off x="417195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4" name="Shape 3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5" name="Shape 3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6" name="Shape 3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7" name="Shape 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8" name="Shape 3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59" name="Shape 3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0" name="Shape 3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1" name="Shape 3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2" name="Shape 3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3" name="Shape 3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4" name="Shape 3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5" name="Shape 3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6" name="Shape 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7" name="Shape 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8" name="Shape 3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69" name="Shape 3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0" name="Shape 3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</xdr:row>
      <xdr:rowOff>0</xdr:rowOff>
    </xdr:from>
    <xdr:ext cx="76200" cy="171450"/>
    <xdr:sp macro="" textlink="">
      <xdr:nvSpPr>
        <xdr:cNvPr id="2471" name="Shape 3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>
          <a:off x="4572000" y="46196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2" name="Shape 4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3" name="Shape 4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4" name="Shape 4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75" name="Shape 4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76" name="Shape 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7" name="Shape 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8" name="Shape 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479" name="Shape 4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480" name="Shape 4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481" name="Shape 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482" name="Shape 4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3" name="Shape 4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4" name="Shape 4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5" name="Shape 4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6" name="Shape 4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7" name="Shape 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8" name="Shape 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89" name="Shape 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0" name="Shape 4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1" name="Shape 4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2" name="Shape 4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3" name="Shape 4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4" name="Shape 4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5" name="Shape 4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6" name="Shape 4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497" name="Shape 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498" name="Shape 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499" name="Shape 4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0" name="Shape 4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1" name="Shape 4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2" name="Shape 4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03" name="Shape 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04" name="Shape 4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5" name="Shape 4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6" name="Shape 4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07" name="Shape 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08" name="Shape 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09" name="Shape 4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10" name="Shape 4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1" name="Shape 4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2" name="Shape 4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3" name="Shape 4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4" name="Shape 4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5" name="Shape 4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6" name="Shape 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7" name="Shape 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8" name="Shape 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19" name="Shape 4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0" name="Shape 4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1" name="Shape 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2" name="Shape 4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3" name="Shape 4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4" name="Shape 4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5" name="Shape 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6" name="Shape 4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7" name="Shape 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28" name="Shape 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2529" name="Shape 4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>
          <a:off x="417195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30" name="Shape 4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31" name="Shape 4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2532" name="Shape 4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>
          <a:off x="4572000" y="558450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33" name="Shape 4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34" name="Shape 4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2535" name="Shape 4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>
          <a:off x="4572000" y="558450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36" name="Shape 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37" name="Shape 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38" name="Shape 3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39" name="Shape 3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0" name="Shape 3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41" name="Shape 3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42" name="Shape 3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43" name="Shape 3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44" name="Shape 3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45" name="Shape 3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46" name="Shape 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7" name="Shape 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8" name="Shape 3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49" name="Shape 3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0" name="Shape 3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1" name="Shape 3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2" name="Shape 3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3" name="Shape 3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4" name="Shape 3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5" name="Shape 3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6" name="Shape 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7" name="Shape 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8" name="Shape 3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59" name="Shape 3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60" name="Shape 3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61" name="Shape 3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2" name="Shape 4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3" name="Shape 4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4" name="Shape 4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65" name="Shape 4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66" name="Shape 4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7" name="Shape 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8" name="Shape 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69" name="Shape 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70" name="Shape 4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71" name="Shape 4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72" name="Shape 4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3" name="Shape 4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4" name="Shape 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5" name="Shape 4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6" name="Shape 4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7" name="Shape 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8" name="Shape 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79" name="Shape 4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0" name="Shape 4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1" name="Shape 4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2" name="Shape 4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3" name="Shape 4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4" name="Shape 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5" name="Shape 4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6" name="Shape 4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87" name="Shape 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88" name="Shape 3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89" name="Shape 3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90" name="Shape 3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91" name="Shape 3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92" name="Shape 3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93" name="Shape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94" name="Shape 3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50</xdr:row>
      <xdr:rowOff>0</xdr:rowOff>
    </xdr:from>
    <xdr:ext cx="76200" cy="171450"/>
    <xdr:sp macro="" textlink="">
      <xdr:nvSpPr>
        <xdr:cNvPr id="2595" name="Shape 3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>
          <a:off x="417195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96" name="Shape 3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97" name="Shape 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66675" cy="161925"/>
    <xdr:sp macro="" textlink="">
      <xdr:nvSpPr>
        <xdr:cNvPr id="2598" name="Shape 3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>
          <a:off x="4572000" y="523398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599" name="Shape 3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0" name="Shape 3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1" name="Shape 3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2" name="Shape 3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3" name="Shape 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4" name="Shape 3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5" name="Shape 3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6" name="Shape 3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7" name="Shape 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8" name="Shape 3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09" name="Shape 3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10" name="Shape 3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11" name="Shape 3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12" name="Shape 3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50</xdr:row>
      <xdr:rowOff>0</xdr:rowOff>
    </xdr:from>
    <xdr:ext cx="76200" cy="171450"/>
    <xdr:sp macro="" textlink="">
      <xdr:nvSpPr>
        <xdr:cNvPr id="2613" name="Shape 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>
          <a:off x="4572000" y="523398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2614" name="Shape 3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2615" name="Shape 3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2616" name="Shape 3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2617" name="Shape 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>
          <a:off x="417195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18" name="Shape 3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>
          <a:off x="417195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19" name="Shape 3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0" name="Shape 3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1" name="Shape 3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2" name="Shape 3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3" name="Shape 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4" name="Shape 3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30</xdr:row>
      <xdr:rowOff>0</xdr:rowOff>
    </xdr:from>
    <xdr:ext cx="76200" cy="171450"/>
    <xdr:sp macro="" textlink="">
      <xdr:nvSpPr>
        <xdr:cNvPr id="2625" name="Shape 3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>
          <a:off x="417195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6" name="Shape 3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7" name="Shape 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66675" cy="161925"/>
    <xdr:sp macro="" textlink="">
      <xdr:nvSpPr>
        <xdr:cNvPr id="2628" name="Shape 3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>
          <a:off x="4572000" y="26241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29" name="Shape 3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0" name="Shape 3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30</xdr:row>
      <xdr:rowOff>0</xdr:rowOff>
    </xdr:from>
    <xdr:ext cx="76200" cy="171450"/>
    <xdr:sp macro="" textlink="">
      <xdr:nvSpPr>
        <xdr:cNvPr id="2631" name="Shape 3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>
          <a:off x="4572000" y="26241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32" name="Shape 3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>
          <a:off x="417195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3" name="Shape 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4" name="Shape 3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35" name="Shape 3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6" name="Shape 3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7" name="Shape 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38" name="Shape 3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37</xdr:row>
      <xdr:rowOff>0</xdr:rowOff>
    </xdr:from>
    <xdr:ext cx="76200" cy="171450"/>
    <xdr:sp macro="" textlink="">
      <xdr:nvSpPr>
        <xdr:cNvPr id="2639" name="Shape 3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>
          <a:off x="417195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0" name="Shape 3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1" name="Shape 3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66675" cy="161925"/>
    <xdr:sp macro="" textlink="">
      <xdr:nvSpPr>
        <xdr:cNvPr id="2642" name="Shape 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>
          <a:off x="4572000" y="376047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3" name="Shape 3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4" name="Shape 3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37</xdr:row>
      <xdr:rowOff>0</xdr:rowOff>
    </xdr:from>
    <xdr:ext cx="76200" cy="171450"/>
    <xdr:sp macro="" textlink="">
      <xdr:nvSpPr>
        <xdr:cNvPr id="2645" name="Shape 3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>
          <a:off x="4572000" y="376047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646" name="Shape 3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47" name="Shape 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48" name="Shape 3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49" name="Shape 3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0" name="Shape 3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1" name="Shape 3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2" name="Shape 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653" name="Shape 3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54" name="Shape 3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55" name="Shape 3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656" name="Shape 3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7" name="Shape 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8" name="Shape 3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659" name="Shape 3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0" name="Shape 3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1" name="Shape 3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2" name="Shape 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63" name="Shape 3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64" name="Shape 3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5" name="Shape 3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6" name="Shape 3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67" name="Shape 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668" name="Shape 3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669" name="Shape 3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670" name="Shape 3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1" name="Shape 3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2" name="Shape 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3" name="Shape 3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4" name="Shape 3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5" name="Shape 3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6" name="Shape 3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7" name="Shape 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8" name="Shape 3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79" name="Shape 3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0" name="Shape 3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1" name="Shape 3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2" name="Shape 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3" name="Shape 3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4" name="Shape 3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5" name="Shape 3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86" name="Shape 3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87" name="Shape 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88" name="Shape 3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89" name="Shape 3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0" name="Shape 3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91" name="Shape 3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92" name="Shape 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693" name="Shape 3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4" name="Shape 3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5" name="Shape 3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6" name="Shape 3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7" name="Shape 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8" name="Shape 3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699" name="Shape 3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0" name="Shape 3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1" name="Shape 3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2" name="Shape 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3" name="Shape 3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4" name="Shape 3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5" name="Shape 3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6" name="Shape 3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7" name="Shape 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8" name="Shape 3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09" name="Shape 3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10" name="Shape 3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11" name="Shape 3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2" name="Shape 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3" name="Shape 3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4" name="Shape 3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15" name="Shape 3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16" name="Shape 3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7" name="Shape 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8" name="Shape 3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19" name="Shape 3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720" name="Shape 3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721" name="Shape 3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2722" name="Shape 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3" name="Shape 3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4" name="Shape 3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5" name="Shape 3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6" name="Shape 3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7" name="Shape 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8" name="Shape 3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29" name="Shape 3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0" name="Shape 3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1" name="Shape 3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2" name="Shape 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3" name="Shape 3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4" name="Shape 3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5" name="Shape 3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6" name="Shape 3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37" name="Shape 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38" name="Shape 3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39" name="Shape 3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40" name="Shape 3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1" name="Shape 3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2" name="Shape 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43" name="Shape 3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44" name="Shape 3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2745" name="Shape 3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6" name="Shape 3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7" name="Shape 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8" name="Shape 3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49" name="Shape 3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0" name="Shape 3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1" name="Shape 3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2" name="Shape 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3" name="Shape 3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4" name="Shape 3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5" name="Shape 3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6" name="Shape 3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7" name="Shape 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8" name="Shape 3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59" name="Shape 3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60" name="Shape 3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61" name="Shape 3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62" name="Shape 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2763" name="Shape 3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64" name="Shape 3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>
          <a:off x="417195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5" name="Shape 3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6" name="Shape 3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67" name="Shape 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68" name="Shape 3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69" name="Shape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0" name="Shape 3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38</xdr:row>
      <xdr:rowOff>0</xdr:rowOff>
    </xdr:from>
    <xdr:ext cx="76200" cy="171450"/>
    <xdr:sp macro="" textlink="">
      <xdr:nvSpPr>
        <xdr:cNvPr id="2771" name="Shape 3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>
          <a:off x="417195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2" name="Shape 3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3" name="Shape 3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66675" cy="161925"/>
    <xdr:sp macro="" textlink="">
      <xdr:nvSpPr>
        <xdr:cNvPr id="2774" name="Shape 3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>
          <a:off x="4572000" y="389763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5" name="Shape 3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6" name="Shape 3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38</xdr:row>
      <xdr:rowOff>0</xdr:rowOff>
    </xdr:from>
    <xdr:ext cx="76200" cy="171450"/>
    <xdr:sp macro="" textlink="">
      <xdr:nvSpPr>
        <xdr:cNvPr id="2777" name="Shape 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>
          <a:off x="4572000" y="389763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78" name="Shape 3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79" name="Shape 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80" name="Shape 3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81" name="Shape 3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82" name="Shape 3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83" name="Shape 3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84" name="Shape 3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46</xdr:row>
      <xdr:rowOff>0</xdr:rowOff>
    </xdr:from>
    <xdr:ext cx="76200" cy="171450"/>
    <xdr:sp macro="" textlink="">
      <xdr:nvSpPr>
        <xdr:cNvPr id="2785" name="Shape 3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>
          <a:off x="417195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786" name="Shape 3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787" name="Shape 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66675" cy="161925"/>
    <xdr:sp macro="" textlink="">
      <xdr:nvSpPr>
        <xdr:cNvPr id="2788" name="Shape 3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>
          <a:off x="4572000" y="47491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89" name="Shape 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0" name="Shape 3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1" name="Shape 3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2" name="Shape 3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3" name="Shape 3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4" name="Shape 3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5" name="Shape 3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6" name="Shape 3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7" name="Shape 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8" name="Shape 3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799" name="Shape 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0" name="Shape 3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1" name="Shape 3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2" name="Shape 3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46</xdr:row>
      <xdr:rowOff>0</xdr:rowOff>
    </xdr:from>
    <xdr:ext cx="76200" cy="171450"/>
    <xdr:sp macro="" textlink="">
      <xdr:nvSpPr>
        <xdr:cNvPr id="2803" name="Shape 3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>
          <a:off x="4572000" y="47491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04" name="Shape 3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05" name="Shape 3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06" name="Shape 3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07" name="Shape 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08" name="Shape 3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09" name="Shape 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10" name="Shape 3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811" name="Shape 3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>
          <a:off x="417195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812" name="Shape 3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813" name="Shape 3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814" name="Shape 3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>
          <a:off x="4572000" y="489489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15" name="Shape 3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16" name="Shape 3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17" name="Shape 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18" name="Shape 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19" name="Shape 3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0" name="Shape 3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1" name="Shape 3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2" name="Shape 3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3" name="Shape 3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4" name="Shape 3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5" name="Shape 3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6" name="Shape 3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7" name="Shape 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8" name="Shape 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829" name="Shape 3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>
          <a:off x="4572000" y="489489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0" name="Shape 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1" name="Shape 4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2" name="Shape 4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33" name="Shape 4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34" name="Shape 4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5" name="Shape 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6" name="Shape 4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37" name="Shape 4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38" name="Shape 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39" name="Shape 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40" name="Shape 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1" name="Shape 4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2" name="Shape 4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3" name="Shape 4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4" name="Shape 4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5" name="Shape 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6" name="Shape 4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7" name="Shape 4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8" name="Shape 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49" name="Shape 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0" name="Shape 4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1" name="Shape 4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2" name="Shape 4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3" name="Shape 4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4" name="Shape 4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5" name="Shape 4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56" name="Shape 4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57" name="Shape 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58" name="Shape 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59" name="Shape 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60" name="Shape 4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61" name="Shape 4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62" name="Shape 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63" name="Shape 4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64" name="Shape 4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65" name="Shape 4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66" name="Shape 4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67" name="Shape 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68" name="Shape 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69" name="Shape 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0" name="Shape 4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1" name="Shape 4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2" name="Shape 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3" name="Shape 4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4" name="Shape 4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5" name="Shape 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6" name="Shape 4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7" name="Shape 4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8" name="Shape 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79" name="Shape 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80" name="Shape 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81" name="Shape 4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2" name="Shape 3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3" name="Shape 3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4" name="Shape 3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85" name="Shape 3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86" name="Shape 3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7" name="Shape 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8" name="Shape 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51</xdr:row>
      <xdr:rowOff>0</xdr:rowOff>
    </xdr:from>
    <xdr:ext cx="76200" cy="171450"/>
    <xdr:sp macro="" textlink="">
      <xdr:nvSpPr>
        <xdr:cNvPr id="2889" name="Shape 3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>
          <a:off x="417195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90" name="Shape 3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91" name="Shape 3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66675" cy="161925"/>
    <xdr:sp macro="" textlink="">
      <xdr:nvSpPr>
        <xdr:cNvPr id="2892" name="Shape 3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>
          <a:off x="4572000" y="54263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3" name="Shape 3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4" name="Shape 3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5" name="Shape 3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6" name="Shape 3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7" name="Shape 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8" name="Shape 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899" name="Shape 3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0" name="Shape 3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1" name="Shape 3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2" name="Shape 3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3" name="Shape 3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4" name="Shape 3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5" name="Shape 3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6" name="Shape 3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51</xdr:row>
      <xdr:rowOff>0</xdr:rowOff>
    </xdr:from>
    <xdr:ext cx="76200" cy="171450"/>
    <xdr:sp macro="" textlink="">
      <xdr:nvSpPr>
        <xdr:cNvPr id="2907" name="Shape 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>
          <a:off x="4572000" y="54263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2908" name="Shape 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909" name="Shape 3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910" name="Shape 3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64</xdr:row>
      <xdr:rowOff>0</xdr:rowOff>
    </xdr:from>
    <xdr:ext cx="76200" cy="171450"/>
    <xdr:sp macro="" textlink="">
      <xdr:nvSpPr>
        <xdr:cNvPr id="2911" name="Shape 3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>
          <a:off x="457200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64</xdr:row>
      <xdr:rowOff>0</xdr:rowOff>
    </xdr:from>
    <xdr:ext cx="76200" cy="171450"/>
    <xdr:sp macro="" textlink="">
      <xdr:nvSpPr>
        <xdr:cNvPr id="2912" name="Shape 3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>
          <a:off x="4171950" y="686085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913" name="Shape 3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914" name="Shape 3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2915" name="Shape 3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916" name="Shape 3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917" name="Shape 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2918" name="Shape 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19" name="Shape 3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0" name="Shape 3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1" name="Shape 3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2" name="Shape 3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2923" name="Shape 3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>
          <a:off x="417195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4" name="Shape 3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25" name="Shape 3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6" name="Shape 3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7" name="Shape 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28" name="Shape 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29" name="Shape 3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0" name="Shape 3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2931" name="Shape 3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2" name="Shape 3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3" name="Shape 3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4" name="Shape 3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5" name="Shape 3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6" name="Shape 3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7" name="Shape 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8" name="Shape 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39" name="Shape 3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0" name="Shape 3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1" name="Shape 3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2" name="Shape 3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3" name="Shape 3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4" name="Shape 3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5" name="Shape 3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46" name="Shape 3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7" name="Shape 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8" name="Shape 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23</xdr:row>
      <xdr:rowOff>0</xdr:rowOff>
    </xdr:from>
    <xdr:ext cx="76200" cy="171450"/>
    <xdr:sp macro="" textlink="">
      <xdr:nvSpPr>
        <xdr:cNvPr id="2949" name="Shape 3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>
          <a:off x="457200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23</xdr:row>
      <xdr:rowOff>0</xdr:rowOff>
    </xdr:from>
    <xdr:ext cx="76200" cy="171450"/>
    <xdr:sp macro="" textlink="">
      <xdr:nvSpPr>
        <xdr:cNvPr id="2950" name="Shape 3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>
          <a:off x="4171950" y="20345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1" name="Shape 3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2" name="Shape 3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66675" cy="161925"/>
    <xdr:sp macro="" textlink="">
      <xdr:nvSpPr>
        <xdr:cNvPr id="2953" name="Shape 3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>
          <a:off x="4572000" y="22088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4" name="Shape 3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5" name="Shape 3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2956" name="Shape 3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>
          <a:off x="4572000" y="22088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7" name="Shape 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8" name="Shape 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59" name="Shape 3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0" name="Shape 3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1" name="Shape 3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2" name="Shape 3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3" name="Shape 3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2964" name="Shape 3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5" name="Shape 3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6" name="Shape 3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7" name="Shape 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8" name="Shape 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69" name="Shape 3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0" name="Shape 3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1" name="Shape 3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2" name="Shape 3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3" name="Shape 3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4" name="Shape 3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5" name="Shape 3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6" name="Shape 3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7" name="Shape 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8" name="Shape 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79" name="Shape 3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0" name="Shape 3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1" name="Shape 3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2982" name="Shape 3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83" name="Shape 4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84" name="Shape 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85" name="Shape 4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86" name="Shape 4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87" name="Shape 4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88" name="Shape 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89" name="Shape 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2990" name="Shape 4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991" name="Shape 4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992" name="Shape 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2993" name="Shape 4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4" name="Shape 4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5" name="Shape 4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6" name="Shape 4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7" name="Shape 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8" name="Shape 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2999" name="Shape 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0" name="Shape 4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1" name="Shape 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2" name="Shape 4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3" name="Shape 4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4" name="Shape 4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5" name="Shape 4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6" name="Shape 4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7" name="Shape 4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08" name="Shape 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09" name="Shape 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0" name="Shape 4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1" name="Shape 4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2" name="Shape 4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3" name="Shape 4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14" name="Shape 4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15" name="Shape 4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6" name="Shape 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7" name="Shape 4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18" name="Shape 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19" name="Shape 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20" name="Shape 4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21" name="Shape 4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2" name="Shape 4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3" name="Shape 4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4" name="Shape 4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5" name="Shape 4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6" name="Shape 4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7" name="Shape 4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8" name="Shape 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29" name="Shape 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0" name="Shape 4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1" name="Shape 4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2" name="Shape 4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3" name="Shape 4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4" name="Shape 4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5" name="Shape 4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6" name="Shape 4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7" name="Shape 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8" name="Shape 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39" name="Shape 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040" name="Shape 4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>
          <a:off x="417195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41" name="Shape 4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42" name="Shape 4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043" name="Shape 4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>
          <a:off x="4572000" y="57521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44" name="Shape 4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45" name="Shape 4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046" name="Shape 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>
          <a:off x="4572000" y="57521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47" name="Shape 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48" name="Shape 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49" name="Shape 3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50" name="Shape 3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51" name="Shape 3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52" name="Shape 3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53" name="Shape 3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054" name="Shape 3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055" name="Shape 3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056" name="Shape 3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057" name="Shape 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58" name="Shape 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59" name="Shape 3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0" name="Shape 3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1" name="Shape 3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2" name="Shape 3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3" name="Shape 3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4" name="Shape 3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5" name="Shape 3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6" name="Shape 3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7" name="Shape 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8" name="Shape 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69" name="Shape 3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70" name="Shape 3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71" name="Shape 3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072" name="Shape 3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73" name="Shape 4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74" name="Shape 4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75" name="Shape 4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76" name="Shape 4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77" name="Shape 4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78" name="Shape 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79" name="Shape 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80" name="Shape 4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081" name="Shape 4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082" name="Shape 4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083" name="Shape 4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4" name="Shape 4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5" name="Shape 4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6" name="Shape 4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7" name="Shape 4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8" name="Shape 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89" name="Shape 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0" name="Shape 4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1" name="Shape 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2" name="Shape 4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3" name="Shape 4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4" name="Shape 4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5" name="Shape 4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6" name="Shape 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7" name="Shape 4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098" name="Shape 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099" name="Shape 3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100" name="Shape 3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101" name="Shape 3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02" name="Shape 3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03" name="Shape 3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104" name="Shape 3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105" name="Shape 3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106" name="Shape 3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>
          <a:off x="417195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107" name="Shape 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108" name="Shape 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109" name="Shape 3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>
          <a:off x="4572000" y="49472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0" name="Shape 3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1" name="Shape 3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2" name="Shape 3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3" name="Shape 3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4" name="Shape 3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5" name="Shape 3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6" name="Shape 3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7" name="Shape 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8" name="Shape 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19" name="Shape 3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20" name="Shape 3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21" name="Shape 3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22" name="Shape 3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23" name="Shape 3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124" name="Shape 3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>
          <a:off x="4572000" y="49472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125" name="Shape 3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126" name="Shape 3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3127" name="Shape 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>
          <a:off x="457200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3128" name="Shape 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>
          <a:off x="4171950" y="62464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68</xdr:row>
      <xdr:rowOff>0</xdr:rowOff>
    </xdr:from>
    <xdr:ext cx="76200" cy="171450"/>
    <xdr:sp macro="" textlink="">
      <xdr:nvSpPr>
        <xdr:cNvPr id="3129" name="Shape 3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>
          <a:off x="417195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130" name="Shape 3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131" name="Shape 3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66675" cy="161925"/>
    <xdr:sp macro="" textlink="">
      <xdr:nvSpPr>
        <xdr:cNvPr id="3132" name="Shape 3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>
          <a:off x="4572000" y="71599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133" name="Shape 3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134" name="Shape 3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68</xdr:row>
      <xdr:rowOff>0</xdr:rowOff>
    </xdr:from>
    <xdr:ext cx="76200" cy="171450"/>
    <xdr:sp macro="" textlink="">
      <xdr:nvSpPr>
        <xdr:cNvPr id="3135" name="Shape 3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>
          <a:off x="4572000" y="71599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6" name="Shape 3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7" name="Shape 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38" name="Shape 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3139" name="Shape 3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>
          <a:off x="417195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25</xdr:row>
      <xdr:rowOff>0</xdr:rowOff>
    </xdr:from>
    <xdr:ext cx="76200" cy="171450"/>
    <xdr:sp macro="" textlink="">
      <xdr:nvSpPr>
        <xdr:cNvPr id="3140" name="Shape 3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>
          <a:off x="417195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1" name="Shape 3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2" name="Shape 3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3" name="Shape 3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4" name="Shape 3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45" name="Shape 3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6" name="Shape 3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7" name="Shape 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66675" cy="161925"/>
    <xdr:sp macro="" textlink="">
      <xdr:nvSpPr>
        <xdr:cNvPr id="3148" name="Shape 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>
          <a:off x="4572000" y="95916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49" name="Shape 3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0" name="Shape 3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1" name="Shape 3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2" name="Shape 3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3" name="Shape 3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4" name="Shape 3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5" name="Shape 3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6" name="Shape 3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7" name="Shape 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8" name="Shape 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59" name="Shape 3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0" name="Shape 3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1" name="Shape 3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2" name="Shape 3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63" name="Shape 3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4" name="Shape 3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5" name="Shape 3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24</xdr:row>
      <xdr:rowOff>0</xdr:rowOff>
    </xdr:from>
    <xdr:ext cx="76200" cy="171450"/>
    <xdr:sp macro="" textlink="">
      <xdr:nvSpPr>
        <xdr:cNvPr id="3166" name="Shape 3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>
          <a:off x="457200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24</xdr:row>
      <xdr:rowOff>0</xdr:rowOff>
    </xdr:from>
    <xdr:ext cx="76200" cy="171450"/>
    <xdr:sp macro="" textlink="">
      <xdr:nvSpPr>
        <xdr:cNvPr id="3167" name="Shape 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>
          <a:off x="4171950" y="21707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68" name="Shape 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69" name="Shape 3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66675" cy="161925"/>
    <xdr:sp macro="" textlink="">
      <xdr:nvSpPr>
        <xdr:cNvPr id="3170" name="Shape 3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>
          <a:off x="4572000" y="234886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3171" name="Shape 3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>
          <a:off x="457200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25</xdr:row>
      <xdr:rowOff>0</xdr:rowOff>
    </xdr:from>
    <xdr:ext cx="76200" cy="171450"/>
    <xdr:sp macro="" textlink="">
      <xdr:nvSpPr>
        <xdr:cNvPr id="3172" name="Shape 3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>
          <a:off x="4572000" y="234886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3" name="Shape 3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4" name="Shape 3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5" name="Shape 3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6" name="Shape 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77" name="Shape 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8" name="Shape 3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79" name="Shape 3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12</xdr:row>
      <xdr:rowOff>0</xdr:rowOff>
    </xdr:from>
    <xdr:ext cx="76200" cy="171450"/>
    <xdr:sp macro="" textlink="">
      <xdr:nvSpPr>
        <xdr:cNvPr id="3180" name="Shape 3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>
          <a:off x="417195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1" name="Shape 3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2" name="Shape 3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3" name="Shape 3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4" name="Shape 3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5" name="Shape 3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6" name="Shape 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7" name="Shape 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8" name="Shape 3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89" name="Shape 3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0" name="Shape 3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1" name="Shape 3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2" name="Shape 3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3" name="Shape 3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4" name="Shape 3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5" name="Shape 3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6" name="Shape 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7" name="Shape 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12</xdr:row>
      <xdr:rowOff>0</xdr:rowOff>
    </xdr:from>
    <xdr:ext cx="76200" cy="171450"/>
    <xdr:sp macro="" textlink="">
      <xdr:nvSpPr>
        <xdr:cNvPr id="3198" name="Shape 3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>
          <a:off x="4572000" y="95916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199" name="Shape 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00" name="Shape 4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01" name="Shape 4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02" name="Shape 4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03" name="Shape 4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04" name="Shape 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05" name="Shape 4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06" name="Shape 4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07" name="Shape 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08" name="Shape 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09" name="Shape 4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0" name="Shape 4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1" name="Shape 4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2" name="Shape 4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3" name="Shape 4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4" name="Shape 4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5" name="Shape 4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6" name="Shape 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7" name="Shape 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8" name="Shape 4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19" name="Shape 4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20" name="Shape 4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21" name="Shape 4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22" name="Shape 4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23" name="Shape 4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24" name="Shape 4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25" name="Shape 4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26" name="Shape 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27" name="Shape 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28" name="Shape 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29" name="Shape 4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30" name="Shape 4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31" name="Shape 4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32" name="Shape 4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33" name="Shape 4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34" name="Shape 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35" name="Shape 4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36" name="Shape 4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37" name="Shape 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38" name="Shape 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39" name="Shape 4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0" name="Shape 4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1" name="Shape 4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2" name="Shape 4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3" name="Shape 4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4" name="Shape 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5" name="Shape 4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6" name="Shape 4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7" name="Shape 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8" name="Shape 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49" name="Shape 4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0" name="Shape 4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1" name="Shape 4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2" name="Shape 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3" name="Shape 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4" name="Shape 4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55" name="Shape 4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54</xdr:row>
      <xdr:rowOff>0</xdr:rowOff>
    </xdr:from>
    <xdr:ext cx="76200" cy="171450"/>
    <xdr:sp macro="" textlink="">
      <xdr:nvSpPr>
        <xdr:cNvPr id="3256" name="Shape 4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>
          <a:off x="417195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57" name="Shape 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58" name="Shape 4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66675" cy="161925"/>
    <xdr:sp macro="" textlink="">
      <xdr:nvSpPr>
        <xdr:cNvPr id="3259" name="Shape 4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>
          <a:off x="4572000" y="58254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60" name="Shape 4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61" name="Shape 4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54</xdr:row>
      <xdr:rowOff>0</xdr:rowOff>
    </xdr:from>
    <xdr:ext cx="76200" cy="171450"/>
    <xdr:sp macro="" textlink="">
      <xdr:nvSpPr>
        <xdr:cNvPr id="3262" name="Shape 4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>
          <a:off x="4572000" y="58254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3" name="Shape 3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4" name="Shape 3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5" name="Shape 3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66" name="Shape 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67" name="Shape 3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8" name="Shape 3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69" name="Shape 3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70" name="Shape 3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71" name="Shape 3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72" name="Shape 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73" name="Shape 3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4" name="Shape 3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5" name="Shape 3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6" name="Shape 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7" name="Shape 3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8" name="Shape 3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79" name="Shape 3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0" name="Shape 3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1" name="Shape 3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2" name="Shape 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3" name="Shape 3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4" name="Shape 3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5" name="Shape 3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6" name="Shape 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7" name="Shape 3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88" name="Shape 3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89" name="Shape 4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90" name="Shape 4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91" name="Shape 4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92" name="Shape 4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293" name="Shape 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94" name="Shape 4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95" name="Shape 4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296" name="Shape 4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97" name="Shape 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98" name="Shape 4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299" name="Shape 4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0" name="Shape 4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1" name="Shape 4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2" name="Shape 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3" name="Shape 4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4" name="Shape 4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5" name="Shape 4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6" name="Shape 4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7" name="Shape 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8" name="Shape 4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09" name="Shape 4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0" name="Shape 4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1" name="Shape 4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2" name="Shape 4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3" name="Shape 4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4" name="Shape 4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15" name="Shape 3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16" name="Shape 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17" name="Shape 3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8" name="Shape 3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19" name="Shape 3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20" name="Shape 3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21" name="Shape 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3322" name="Shape 3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23" name="Shape 3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24" name="Shape 3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3325" name="Shape 3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26" name="Shape 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27" name="Shape 3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28" name="Shape 3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29" name="Shape 3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0" name="Shape 3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1" name="Shape 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2" name="Shape 3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3" name="Shape 3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4" name="Shape 3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5" name="Shape 3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6" name="Shape 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7" name="Shape 3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8" name="Shape 3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39" name="Shape 3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3340" name="Shape 3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3341" name="Shape 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3342" name="Shape 3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3343" name="Shape 3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>
          <a:off x="457200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3344" name="Shape 3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>
          <a:off x="4171950" y="633412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45" name="Shape 3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>
          <a:off x="417195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6" name="Shape 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7" name="Shape 3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48" name="Shape 3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49" name="Shape 3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0" name="Shape 3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1" name="Shape 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33</xdr:row>
      <xdr:rowOff>0</xdr:rowOff>
    </xdr:from>
    <xdr:ext cx="76200" cy="171450"/>
    <xdr:sp macro="" textlink="">
      <xdr:nvSpPr>
        <xdr:cNvPr id="3352" name="Shape 3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>
          <a:off x="417195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3" name="Shape 3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4" name="Shape 3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66675" cy="161925"/>
    <xdr:sp macro="" textlink="">
      <xdr:nvSpPr>
        <xdr:cNvPr id="3355" name="Shape 3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>
          <a:off x="4572000" y="312515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6" name="Shape 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7" name="Shape 3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33</xdr:row>
      <xdr:rowOff>0</xdr:rowOff>
    </xdr:from>
    <xdr:ext cx="76200" cy="171450"/>
    <xdr:sp macro="" textlink="">
      <xdr:nvSpPr>
        <xdr:cNvPr id="3358" name="Shape 3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>
          <a:off x="4572000" y="312515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59" name="Shape 3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>
          <a:off x="417195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0" name="Shape 3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1" name="Shape 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2" name="Shape 3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3" name="Shape 3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4" name="Shape 3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65" name="Shape 3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40</xdr:row>
      <xdr:rowOff>0</xdr:rowOff>
    </xdr:from>
    <xdr:ext cx="76200" cy="171450"/>
    <xdr:sp macro="" textlink="">
      <xdr:nvSpPr>
        <xdr:cNvPr id="3366" name="Shape 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>
          <a:off x="417195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7" name="Shape 3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8" name="Shape 3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66675" cy="161925"/>
    <xdr:sp macro="" textlink="">
      <xdr:nvSpPr>
        <xdr:cNvPr id="3369" name="Shape 3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>
          <a:off x="4572000" y="403479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0" name="Shape 3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1" name="Shape 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40</xdr:row>
      <xdr:rowOff>0</xdr:rowOff>
    </xdr:from>
    <xdr:ext cx="76200" cy="171450"/>
    <xdr:sp macro="" textlink="">
      <xdr:nvSpPr>
        <xdr:cNvPr id="3372" name="Shape 3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>
          <a:off x="4572000" y="403479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3373" name="Shape 3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74" name="Shape 3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75" name="Shape 3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76" name="Shape 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77" name="Shape 3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78" name="Shape 3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79" name="Shape 3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3380" name="Shape 3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81" name="Shape 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82" name="Shape 3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66675" cy="161925"/>
    <xdr:sp macro="" textlink="">
      <xdr:nvSpPr>
        <xdr:cNvPr id="3383" name="Shape 3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>
          <a:off x="4572000" y="8017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84" name="Shape 3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85" name="Shape 3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386" name="Shape 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87" name="Shape 3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88" name="Shape 3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89" name="Shape 3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390" name="Shape 3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391" name="Shape 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92" name="Shape 3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93" name="Shape 3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394" name="Shape 3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395" name="Shape 3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396" name="Shape 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397" name="Shape 3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398" name="Shape 3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399" name="Shape 3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0" name="Shape 3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1" name="Shape 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2" name="Shape 3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3" name="Shape 3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4" name="Shape 3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5" name="Shape 3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6" name="Shape 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7" name="Shape 3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8" name="Shape 3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09" name="Shape 3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10" name="Shape 3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11" name="Shape 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12" name="Shape 3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13" name="Shape 3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14" name="Shape 3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15" name="Shape 3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16" name="Shape 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17" name="Shape 3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18" name="Shape 3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19" name="Shape 3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20" name="Shape 3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1" name="Shape 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2" name="Shape 3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3" name="Shape 3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4" name="Shape 3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5" name="Shape 3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6" name="Shape 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7" name="Shape 3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8" name="Shape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29" name="Shape 3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0" name="Shape 3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1" name="Shape 3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2" name="Shape 3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3" name="Shape 3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4" name="Shape 3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5" name="Shape 3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6" name="Shape 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7" name="Shape 3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38" name="Shape 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39" name="Shape 3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40" name="Shape 3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41" name="Shape 3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42" name="Shape 3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43" name="Shape 3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44" name="Shape 3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45" name="Shape 3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46" name="Shape 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447" name="Shape 3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448" name="Shape 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66675" cy="161925"/>
    <xdr:sp macro="" textlink="">
      <xdr:nvSpPr>
        <xdr:cNvPr id="3449" name="Shape 3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>
          <a:off x="4572000" y="661892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0" name="Shape 3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1" name="Shape 3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2" name="Shape 3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3" name="Shape 3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4" name="Shape 3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5" name="Shape 3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6" name="Shape 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7" name="Shape 3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8" name="Shape 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59" name="Shape 3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0" name="Shape 3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1" name="Shape 3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2" name="Shape 3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3" name="Shape 3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4" name="Shape 3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65" name="Shape 3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66" name="Shape 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67" name="Shape 3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8" name="Shape 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69" name="Shape 3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70" name="Shape 3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71" name="Shape 3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61</xdr:row>
      <xdr:rowOff>0</xdr:rowOff>
    </xdr:from>
    <xdr:ext cx="76200" cy="171450"/>
    <xdr:sp macro="" textlink="">
      <xdr:nvSpPr>
        <xdr:cNvPr id="3472" name="Shape 3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>
          <a:off x="417195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3" name="Shape 3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4" name="Shape 3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5" name="Shape 3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6" name="Shape 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7" name="Shape 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8" name="Shape 3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79" name="Shape 3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0" name="Shape 3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1" name="Shape 3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2" name="Shape 3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3" name="Shape 3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4" name="Shape 3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5" name="Shape 3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6" name="Shape 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7" name="Shape 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8" name="Shape 3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89" name="Shape 3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61</xdr:row>
      <xdr:rowOff>0</xdr:rowOff>
    </xdr:from>
    <xdr:ext cx="76200" cy="171450"/>
    <xdr:sp macro="" textlink="">
      <xdr:nvSpPr>
        <xdr:cNvPr id="3490" name="Shape 3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>
          <a:off x="4572000" y="661892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491" name="Shape 3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>
          <a:off x="417195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2" name="Shape 3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3" name="Shape 3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4" name="Shape 3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5" name="Shape 3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6" name="Shape 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497" name="Shape 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41</xdr:row>
      <xdr:rowOff>0</xdr:rowOff>
    </xdr:from>
    <xdr:ext cx="76200" cy="171450"/>
    <xdr:sp macro="" textlink="">
      <xdr:nvSpPr>
        <xdr:cNvPr id="3498" name="Shape 3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>
          <a:off x="417195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499" name="Shape 3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0" name="Shape 3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66675" cy="161925"/>
    <xdr:sp macro="" textlink="">
      <xdr:nvSpPr>
        <xdr:cNvPr id="3501" name="Shape 3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>
          <a:off x="4572000" y="419004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2" name="Shape 3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3" name="Shape 3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41</xdr:row>
      <xdr:rowOff>0</xdr:rowOff>
    </xdr:from>
    <xdr:ext cx="76200" cy="171450"/>
    <xdr:sp macro="" textlink="">
      <xdr:nvSpPr>
        <xdr:cNvPr id="3504" name="Shape 3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>
          <a:off x="4572000" y="419004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05" name="Shape 3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06" name="Shape 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07" name="Shape 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08" name="Shape 3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09" name="Shape 3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10" name="Shape 3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11" name="Shape 3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512" name="Shape 3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>
          <a:off x="417195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13" name="Shape 3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14" name="Shape 3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515" name="Shape 3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>
          <a:off x="4572000" y="503110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16" name="Shape 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17" name="Shape 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18" name="Shape 3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19" name="Shape 3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0" name="Shape 3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1" name="Shape 3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2" name="Shape 3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3" name="Shape 3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4" name="Shape 3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5" name="Shape 3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6" name="Shape 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7" name="Shape 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8" name="Shape 3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29" name="Shape 3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530" name="Shape 3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>
          <a:off x="4572000" y="503110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1" name="Shape 3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2" name="Shape 3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3" name="Shape 3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34" name="Shape 3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35" name="Shape 3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6" name="Shape 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7" name="Shape 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49</xdr:row>
      <xdr:rowOff>0</xdr:rowOff>
    </xdr:from>
    <xdr:ext cx="76200" cy="171450"/>
    <xdr:sp macro="" textlink="">
      <xdr:nvSpPr>
        <xdr:cNvPr id="3538" name="Shape 3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>
          <a:off x="417195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539" name="Shape 3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540" name="Shape 3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66675" cy="161925"/>
    <xdr:sp macro="" textlink="">
      <xdr:nvSpPr>
        <xdr:cNvPr id="3541" name="Shape 3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>
          <a:off x="4572000" y="515397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2" name="Shape 3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3" name="Shape 3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4" name="Shape 3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5" name="Shape 3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6" name="Shape 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7" name="Shape 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8" name="Shape 3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49" name="Shape 3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0" name="Shape 3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1" name="Shape 3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2" name="Shape 3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3" name="Shape 3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4" name="Shape 3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5" name="Shape 3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49</xdr:row>
      <xdr:rowOff>0</xdr:rowOff>
    </xdr:from>
    <xdr:ext cx="76200" cy="171450"/>
    <xdr:sp macro="" textlink="">
      <xdr:nvSpPr>
        <xdr:cNvPr id="3556" name="Shape 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>
          <a:off x="4572000" y="515397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57" name="Shape 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58" name="Shape 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59" name="Shape 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60" name="Shape 4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61" name="Shape 4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62" name="Shape 4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63" name="Shape 4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64" name="Shape 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65" name="Shape 4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66" name="Shape 4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67" name="Shape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68" name="Shape 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69" name="Shape 4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0" name="Shape 4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1" name="Shape 4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2" name="Shape 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3" name="Shape 4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4" name="Shape 4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5" name="Shape 4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6" name="Shape 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7" name="Shape 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8" name="Shape 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79" name="Shape 4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0" name="Shape 4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1" name="Shape 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2" name="Shape 4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83" name="Shape 4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84" name="Shape 4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85" name="Shape 4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6" name="Shape 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87" name="Shape 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88" name="Shape 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89" name="Shape 4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590" name="Shape 4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91" name="Shape 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92" name="Shape 4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593" name="Shape 4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4" name="Shape 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5" name="Shape 4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6" name="Shape 4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7" name="Shape 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8" name="Shape 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599" name="Shape 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0" name="Shape 4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1" name="Shape 4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2" name="Shape 4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3" name="Shape 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4" name="Shape 4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5" name="Shape 4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6" name="Shape 4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7" name="Shape 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08" name="Shape 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09" name="Shape 3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10" name="Shape 3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11" name="Shape 3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12" name="Shape 3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13" name="Shape 3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14" name="Shape 3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15" name="Shape 3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53</xdr:row>
      <xdr:rowOff>0</xdr:rowOff>
    </xdr:from>
    <xdr:ext cx="76200" cy="171450"/>
    <xdr:sp macro="" textlink="">
      <xdr:nvSpPr>
        <xdr:cNvPr id="3616" name="Shape 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>
          <a:off x="417195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617" name="Shape 3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618" name="Shape 3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66675" cy="161925"/>
    <xdr:sp macro="" textlink="">
      <xdr:nvSpPr>
        <xdr:cNvPr id="3619" name="Shape 3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>
          <a:off x="4572000" y="56588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0" name="Shape 3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1" name="Shape 3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2" name="Shape 3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3" name="Shape 3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4" name="Shape 3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5" name="Shape 3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6" name="Shape 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7" name="Shape 3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8" name="Shape 3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29" name="Shape 3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30" name="Shape 3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31" name="Shape 3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32" name="Shape 3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33" name="Shape 3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53</xdr:row>
      <xdr:rowOff>0</xdr:rowOff>
    </xdr:from>
    <xdr:ext cx="76200" cy="171450"/>
    <xdr:sp macro="" textlink="">
      <xdr:nvSpPr>
        <xdr:cNvPr id="3634" name="Shape 3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>
          <a:off x="4572000" y="56588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78</xdr:row>
      <xdr:rowOff>0</xdr:rowOff>
    </xdr:from>
    <xdr:ext cx="76200" cy="171450"/>
    <xdr:sp macro="" textlink="">
      <xdr:nvSpPr>
        <xdr:cNvPr id="3635" name="Shape 3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>
          <a:off x="417195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36" name="Shape 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37" name="Shape 3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3638" name="Shape 3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>
          <a:off x="457200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3639" name="Shape 3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>
          <a:off x="4171950" y="85696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640" name="Shape 3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641" name="Shape 3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642" name="Shape 3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643" name="Shape 3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644" name="Shape 3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645" name="Shape 3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6" name="Shape 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7" name="Shape 3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48" name="Shape 3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649" name="Shape 3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650" name="Shape 3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>
          <a:off x="417195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1" name="Shape 3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2" name="Shape 3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3" name="Shape 3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4" name="Shape 3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55" name="Shape 3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6" name="Shape 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7" name="Shape 3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658" name="Shape 3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59" name="Shape 3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0" name="Shape 3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1" name="Shape 3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2" name="Shape 3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3" name="Shape 3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4" name="Shape 3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5" name="Shape 3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6" name="Shape 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7" name="Shape 3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8" name="Shape 3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69" name="Shape 3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0" name="Shape 3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1" name="Shape 3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2" name="Shape 3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73" name="Shape 3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674" name="Shape 3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675" name="Shape 3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45</xdr:row>
      <xdr:rowOff>0</xdr:rowOff>
    </xdr:from>
    <xdr:ext cx="76200" cy="171450"/>
    <xdr:sp macro="" textlink="">
      <xdr:nvSpPr>
        <xdr:cNvPr id="3676" name="Shape 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>
          <a:off x="457200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45</xdr:row>
      <xdr:rowOff>0</xdr:rowOff>
    </xdr:from>
    <xdr:ext cx="76200" cy="171450"/>
    <xdr:sp macro="" textlink="">
      <xdr:nvSpPr>
        <xdr:cNvPr id="3677" name="Shape 3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>
          <a:off x="4171950" y="46262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678" name="Shape 3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679" name="Shape 3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66675" cy="161925"/>
    <xdr:sp macro="" textlink="">
      <xdr:nvSpPr>
        <xdr:cNvPr id="3680" name="Shape 3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>
          <a:off x="4572000" y="48339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681" name="Shape 3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682" name="Shape 3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683" name="Shape 3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>
          <a:off x="4572000" y="48339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4" name="Shape 3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5" name="Shape 3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6" name="Shape 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87" name="Shape 3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88" name="Shape 3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89" name="Shape 3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0" name="Shape 3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691" name="Shape 3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2" name="Shape 3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3" name="Shape 3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4" name="Shape 3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5" name="Shape 3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6" name="Shape 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7" name="Shape 3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8" name="Shape 3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699" name="Shape 3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0" name="Shape 3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1" name="Shape 3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2" name="Shape 3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3" name="Shape 3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4" name="Shape 3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5" name="Shape 3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6" name="Shape 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7" name="Shape 3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8" name="Shape 3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709" name="Shape 3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0" name="Shape 4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1" name="Shape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2" name="Shape 4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13" name="Shape 4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14" name="Shape 4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5" name="Shape 4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6" name="Shape 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717" name="Shape 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718" name="Shape 4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719" name="Shape 4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720" name="Shape 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1" name="Shape 4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2" name="Shape 4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3" name="Shape 4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4" name="Shape 4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5" name="Shape 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6" name="Shape 4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7" name="Shape 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8" name="Shape 4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29" name="Shape 4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0" name="Shape 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1" name="Shape 4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2" name="Shape 4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3" name="Shape 4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4" name="Shape 4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735" name="Shape 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36" name="Shape 4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37" name="Shape 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38" name="Shape 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39" name="Shape 4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40" name="Shape 4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41" name="Shape 4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42" name="Shape 4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43" name="Shape 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44" name="Shape 4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45" name="Shape 4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46" name="Shape 4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47" name="Shape 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48" name="Shape 4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49" name="Shape 4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0" name="Shape 4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1" name="Shape 4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2" name="Shape 4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3" name="Shape 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4" name="Shape 4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5" name="Shape 4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6" name="Shape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7" name="Shape 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8" name="Shape 4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59" name="Shape 4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0" name="Shape 4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1" name="Shape 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2" name="Shape 4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3" name="Shape 4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4" name="Shape 4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5" name="Shape 4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66" name="Shape 4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72</xdr:row>
      <xdr:rowOff>0</xdr:rowOff>
    </xdr:from>
    <xdr:ext cx="76200" cy="171450"/>
    <xdr:sp macro="" textlink="">
      <xdr:nvSpPr>
        <xdr:cNvPr id="3767" name="Shape 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>
          <a:off x="417195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68" name="Shape 4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69" name="Shape 4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66675" cy="161925"/>
    <xdr:sp macro="" textlink="">
      <xdr:nvSpPr>
        <xdr:cNvPr id="3770" name="Shape 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>
          <a:off x="4572000" y="75218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71" name="Shape 4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72" name="Shape 4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72</xdr:row>
      <xdr:rowOff>0</xdr:rowOff>
    </xdr:from>
    <xdr:ext cx="76200" cy="171450"/>
    <xdr:sp macro="" textlink="">
      <xdr:nvSpPr>
        <xdr:cNvPr id="3773" name="Shape 4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>
          <a:off x="4572000" y="75218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74" name="Shape 3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75" name="Shape 3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76" name="Shape 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77" name="Shape 3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78" name="Shape 3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79" name="Shape 3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80" name="Shape 3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781" name="Shape 3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782" name="Shape 3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783" name="Shape 3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784" name="Shape 3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85" name="Shape 3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86" name="Shape 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87" name="Shape 3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88" name="Shape 3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89" name="Shape 3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0" name="Shape 3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1" name="Shape 3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2" name="Shape 3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3" name="Shape 3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4" name="Shape 3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5" name="Shape 3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6" name="Shape 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7" name="Shape 3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8" name="Shape 3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799" name="Shape 3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0" name="Shape 4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1" name="Shape 4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2" name="Shape 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03" name="Shape 4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04" name="Shape 4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5" name="Shape 4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6" name="Shape 4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07" name="Shape 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08" name="Shape 4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09" name="Shape 4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10" name="Shape 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1" name="Shape 4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2" name="Shape 4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3" name="Shape 4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4" name="Shape 4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5" name="Shape 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6" name="Shape 4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7" name="Shape 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8" name="Shape 4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19" name="Shape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0" name="Shape 4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1" name="Shape 4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2" name="Shape 4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3" name="Shape 4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4" name="Shape 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5" name="Shape 4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26" name="Shape 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27" name="Shape 3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28" name="Shape 3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29" name="Shape 3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30" name="Shape 3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31" name="Shape 3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32" name="Shape 3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3833" name="Shape 3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>
          <a:off x="417195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34" name="Shape 3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35" name="Shape 3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3836" name="Shape 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>
          <a:off x="4572000" y="689038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37" name="Shape 3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38" name="Shape 3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39" name="Shape 3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0" name="Shape 3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1" name="Shape 3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2" name="Shape 3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3" name="Shape 3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4" name="Shape 3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5" name="Shape 3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6" name="Shape 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7" name="Shape 3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8" name="Shape 3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49" name="Shape 3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50" name="Shape 3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3851" name="Shape 3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>
          <a:off x="4572000" y="689038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852" name="Shape 3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853" name="Shape 3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76</xdr:row>
      <xdr:rowOff>0</xdr:rowOff>
    </xdr:from>
    <xdr:ext cx="76200" cy="171450"/>
    <xdr:sp macro="" textlink="">
      <xdr:nvSpPr>
        <xdr:cNvPr id="3854" name="Shape 3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>
          <a:off x="457200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76</xdr:row>
      <xdr:rowOff>0</xdr:rowOff>
    </xdr:from>
    <xdr:ext cx="76200" cy="171450"/>
    <xdr:sp macro="" textlink="">
      <xdr:nvSpPr>
        <xdr:cNvPr id="3855" name="Shape 3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>
          <a:off x="4171950" y="8017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78</xdr:row>
      <xdr:rowOff>0</xdr:rowOff>
    </xdr:from>
    <xdr:ext cx="76200" cy="171450"/>
    <xdr:sp macro="" textlink="">
      <xdr:nvSpPr>
        <xdr:cNvPr id="3856" name="Shape 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>
          <a:off x="417195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857" name="Shape 3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858" name="Shape 3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66675" cy="161925"/>
    <xdr:sp macro="" textlink="">
      <xdr:nvSpPr>
        <xdr:cNvPr id="3859" name="Shape 3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>
          <a:off x="4572000" y="897445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860" name="Shape 3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861" name="Shape 3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78</xdr:row>
      <xdr:rowOff>0</xdr:rowOff>
    </xdr:from>
    <xdr:ext cx="76200" cy="171450"/>
    <xdr:sp macro="" textlink="">
      <xdr:nvSpPr>
        <xdr:cNvPr id="3862" name="Shape 3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>
          <a:off x="4572000" y="897445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3" name="Shape 3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4" name="Shape 3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65" name="Shape 3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866" name="Shape 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48</xdr:row>
      <xdr:rowOff>0</xdr:rowOff>
    </xdr:from>
    <xdr:ext cx="76200" cy="171450"/>
    <xdr:sp macro="" textlink="">
      <xdr:nvSpPr>
        <xdr:cNvPr id="3867" name="Shape 3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>
          <a:off x="417195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68" name="Shape 3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69" name="Shape 3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0" name="Shape 3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1" name="Shape 3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872" name="Shape 3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3" name="Shape 3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4" name="Shape 3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66675" cy="161925"/>
    <xdr:sp macro="" textlink="">
      <xdr:nvSpPr>
        <xdr:cNvPr id="3875" name="Shape 3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>
          <a:off x="4572000" y="3424237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6" name="Shape 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7" name="Shape 3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8" name="Shape 3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79" name="Shape 3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0" name="Shape 3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1" name="Shape 3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2" name="Shape 3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3" name="Shape 3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4" name="Shape 3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5" name="Shape 3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6" name="Shape 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7" name="Shape 3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8" name="Shape 3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89" name="Shape 3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890" name="Shape 3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891" name="Shape 3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892" name="Shape 3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47</xdr:row>
      <xdr:rowOff>0</xdr:rowOff>
    </xdr:from>
    <xdr:ext cx="76200" cy="171450"/>
    <xdr:sp macro="" textlink="">
      <xdr:nvSpPr>
        <xdr:cNvPr id="3893" name="Shape 3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>
          <a:off x="457200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47</xdr:row>
      <xdr:rowOff>0</xdr:rowOff>
    </xdr:from>
    <xdr:ext cx="76200" cy="171450"/>
    <xdr:sp macro="" textlink="">
      <xdr:nvSpPr>
        <xdr:cNvPr id="3894" name="Shape 3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>
          <a:off x="4171950" y="479107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895" name="Shape 3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896" name="Shape 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66675" cy="161925"/>
    <xdr:sp macro="" textlink="">
      <xdr:nvSpPr>
        <xdr:cNvPr id="3897" name="Shape 3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>
          <a:off x="4572000" y="49882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98" name="Shape 3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899" name="Shape 3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48</xdr:row>
      <xdr:rowOff>0</xdr:rowOff>
    </xdr:from>
    <xdr:ext cx="76200" cy="171450"/>
    <xdr:sp macro="" textlink="">
      <xdr:nvSpPr>
        <xdr:cNvPr id="3900" name="Shape 3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>
          <a:off x="4572000" y="49882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1" name="Shape 3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2" name="Shape 3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3" name="Shape 3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4" name="Shape 3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5" name="Shape 3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6" name="Shape 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7" name="Shape 3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35</xdr:row>
      <xdr:rowOff>0</xdr:rowOff>
    </xdr:from>
    <xdr:ext cx="76200" cy="171450"/>
    <xdr:sp macro="" textlink="">
      <xdr:nvSpPr>
        <xdr:cNvPr id="3908" name="Shape 3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>
          <a:off x="417195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09" name="Shape 3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0" name="Shape 3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1" name="Shape 3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2" name="Shape 3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3" name="Shape 3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4" name="Shape 3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5" name="Shape 3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6" name="Shape 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7" name="Shape 3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8" name="Shape 3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19" name="Shape 3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0" name="Shape 3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1" name="Shape 3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2" name="Shape 3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3" name="Shape 3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4" name="Shape 3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5" name="Shape 3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35</xdr:row>
      <xdr:rowOff>0</xdr:rowOff>
    </xdr:from>
    <xdr:ext cx="76200" cy="171450"/>
    <xdr:sp macro="" textlink="">
      <xdr:nvSpPr>
        <xdr:cNvPr id="3926" name="Shape 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>
          <a:off x="4572000" y="3424237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27" name="Shape 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28" name="Shape 4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29" name="Shape 4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30" name="Shape 4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31" name="Shape 4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32" name="Shape 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33" name="Shape 4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34" name="Shape 4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35" name="Shape 4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36" name="Shape 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37" name="Shape 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38" name="Shape 4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39" name="Shape 4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0" name="Shape 4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1" name="Shape 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2" name="Shape 4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3" name="Shape 4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4" name="Shape 4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5" name="Shape 4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6" name="Shape 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7" name="Shape 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8" name="Shape 4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49" name="Shape 4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50" name="Shape 4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51" name="Shape 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52" name="Shape 4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53" name="Shape 4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54" name="Shape 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55" name="Shape 4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56" name="Shape 4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57" name="Shape 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58" name="Shape 4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59" name="Shape 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60" name="Shape 4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61" name="Shape 4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62" name="Shape 4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63" name="Shape 4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64" name="Shape 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65" name="Shape 4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66" name="Shape 4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67" name="Shape 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68" name="Shape 4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69" name="Shape 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0" name="Shape 4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1" name="Shape 4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2" name="Shape 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3" name="Shape 4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4" name="Shape 4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5" name="Shape 4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6" name="Shape 4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7" name="Shape 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8" name="Shape 4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79" name="Shape 4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0" name="Shape 4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1" name="Shape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2" name="Shape 4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3" name="Shape 4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73</xdr:row>
      <xdr:rowOff>0</xdr:rowOff>
    </xdr:from>
    <xdr:ext cx="76200" cy="171450"/>
    <xdr:sp macro="" textlink="">
      <xdr:nvSpPr>
        <xdr:cNvPr id="3984" name="Shape 4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>
          <a:off x="417195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85" name="Shape 4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86" name="Shape 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66675" cy="161925"/>
    <xdr:sp macro="" textlink="">
      <xdr:nvSpPr>
        <xdr:cNvPr id="3987" name="Shape 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>
          <a:off x="4572000" y="76361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8" name="Shape 4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89" name="Shape 4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73</xdr:row>
      <xdr:rowOff>0</xdr:rowOff>
    </xdr:from>
    <xdr:ext cx="76200" cy="171450"/>
    <xdr:sp macro="" textlink="">
      <xdr:nvSpPr>
        <xdr:cNvPr id="3990" name="Shape 4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>
          <a:off x="4572000" y="7636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1" name="Shape 3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2" name="Shape 3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3" name="Shape 3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4" name="Shape 3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3995" name="Shape 3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6" name="Shape 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7" name="Shape 3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3998" name="Shape 3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3999" name="Shape 3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00" name="Shape 3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01" name="Shape 3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2" name="Shape 3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3" name="Shape 3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4" name="Shape 3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5" name="Shape 3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6" name="Shape 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7" name="Shape 3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8" name="Shape 3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09" name="Shape 3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0" name="Shape 3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1" name="Shape 3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2" name="Shape 3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3" name="Shape 3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4" name="Shape 3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5" name="Shape 3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16" name="Shape 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17" name="Shape 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18" name="Shape 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19" name="Shape 4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20" name="Shape 4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21" name="Shape 4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22" name="Shape 4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23" name="Shape 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24" name="Shape 4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25" name="Shape 4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26" name="Shape 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27" name="Shape 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28" name="Shape 4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29" name="Shape 4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0" name="Shape 4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1" name="Shape 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2" name="Shape 4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3" name="Shape 4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4" name="Shape 4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5" name="Shape 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6" name="Shape 4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7" name="Shape 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8" name="Shape 4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39" name="Shape 4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40" name="Shape 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41" name="Shape 4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42" name="Shape 4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43" name="Shape 3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44" name="Shape 3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45" name="Shape 3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46" name="Shape 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47" name="Shape 3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48" name="Shape 3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49" name="Shape 3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69</xdr:row>
      <xdr:rowOff>0</xdr:rowOff>
    </xdr:from>
    <xdr:ext cx="76200" cy="171450"/>
    <xdr:sp macro="" textlink="">
      <xdr:nvSpPr>
        <xdr:cNvPr id="4050" name="Shape 3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>
          <a:off x="417195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51" name="Shape 3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52" name="Shape 3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66675" cy="161925"/>
    <xdr:sp macro="" textlink="">
      <xdr:nvSpPr>
        <xdr:cNvPr id="4053" name="Shape 3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>
          <a:off x="4572000" y="71980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4" name="Shape 3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5" name="Shape 3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6" name="Shape 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7" name="Shape 3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8" name="Shape 3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59" name="Shape 3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0" name="Shape 3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1" name="Shape 3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2" name="Shape 3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3" name="Shape 3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4" name="Shape 3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5" name="Shape 3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6" name="Shape 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7" name="Shape 3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69</xdr:row>
      <xdr:rowOff>0</xdr:rowOff>
    </xdr:from>
    <xdr:ext cx="76200" cy="171450"/>
    <xdr:sp macro="" textlink="">
      <xdr:nvSpPr>
        <xdr:cNvPr id="4068" name="Shape 3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>
          <a:off x="4572000" y="71980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069" name="Shape 3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070" name="Shape 3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071" name="Shape 3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>
          <a:off x="457200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072" name="Shape 3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>
          <a:off x="4171950" y="80743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4073" name="Shape 3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74" name="Shape 3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75" name="Shape 3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76" name="Shape 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77" name="Shape 3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78" name="Shape 3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79" name="Shape 3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52</xdr:row>
      <xdr:rowOff>0</xdr:rowOff>
    </xdr:from>
    <xdr:ext cx="76200" cy="171450"/>
    <xdr:sp macro="" textlink="">
      <xdr:nvSpPr>
        <xdr:cNvPr id="4080" name="Shape 3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>
          <a:off x="417195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81" name="Shape 3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82" name="Shape 3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66675" cy="161925"/>
    <xdr:sp macro="" textlink="">
      <xdr:nvSpPr>
        <xdr:cNvPr id="4083" name="Shape 3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>
          <a:off x="4572000" y="546830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84" name="Shape 3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85" name="Shape 3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52</xdr:row>
      <xdr:rowOff>0</xdr:rowOff>
    </xdr:from>
    <xdr:ext cx="76200" cy="171450"/>
    <xdr:sp macro="" textlink="">
      <xdr:nvSpPr>
        <xdr:cNvPr id="4086" name="Shape 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>
          <a:off x="4572000" y="546830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087" name="Shape 3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>
          <a:off x="417195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88" name="Shape 3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89" name="Shape 3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90" name="Shape 3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091" name="Shape 3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092" name="Shape 3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093" name="Shape 3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58</xdr:row>
      <xdr:rowOff>0</xdr:rowOff>
    </xdr:from>
    <xdr:ext cx="76200" cy="171450"/>
    <xdr:sp macro="" textlink="">
      <xdr:nvSpPr>
        <xdr:cNvPr id="4094" name="Shape 3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>
          <a:off x="417195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95" name="Shape 3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96" name="Shape 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66675" cy="161925"/>
    <xdr:sp macro="" textlink="">
      <xdr:nvSpPr>
        <xdr:cNvPr id="4097" name="Shape 3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>
          <a:off x="4572000" y="6170295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098" name="Shape 3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099" name="Shape 3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58</xdr:row>
      <xdr:rowOff>0</xdr:rowOff>
    </xdr:from>
    <xdr:ext cx="76200" cy="171450"/>
    <xdr:sp macro="" textlink="">
      <xdr:nvSpPr>
        <xdr:cNvPr id="4100" name="Shape 3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>
          <a:off x="4572000" y="6170295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1" name="Shape 3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2" name="Shape 3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3" name="Shape 3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04" name="Shape 3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05" name="Shape 3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6" name="Shape 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7" name="Shape 3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08" name="Shape 3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09" name="Shape 3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10" name="Shape 3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11" name="Shape 3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2" name="Shape 3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3" name="Shape 3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4" name="Shape 3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5" name="Shape 3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6" name="Shape 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7" name="Shape 3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8" name="Shape 3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19" name="Shape 3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0" name="Shape 3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1" name="Shape 3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2" name="Shape 3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3" name="Shape 3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4" name="Shape 3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5" name="Shape 3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26" name="Shape 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27" name="Shape 3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28" name="Shape 3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29" name="Shape 3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0" name="Shape 3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1" name="Shape 3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32" name="Shape 3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33" name="Shape 3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34" name="Shape 3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5" name="Shape 3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6" name="Shape 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7" name="Shape 3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8" name="Shape 3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39" name="Shape 3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0" name="Shape 3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1" name="Shape 3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2" name="Shape 3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3" name="Shape 3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4" name="Shape 3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5" name="Shape 3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6" name="Shape 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7" name="Shape 3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8" name="Shape 3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49" name="Shape 3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50" name="Shape 3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51" name="Shape 3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52" name="Shape 3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53" name="Shape 3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54" name="Shape 3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55" name="Shape 3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56" name="Shape 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57" name="Shape 3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58" name="Shape 3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59" name="Shape 3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60" name="Shape 3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61" name="Shape 3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62" name="Shape 3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66675" cy="161925"/>
    <xdr:sp macro="" textlink="">
      <xdr:nvSpPr>
        <xdr:cNvPr id="4163" name="Shape 3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>
          <a:off x="4572000" y="837914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4" name="Shape 3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5" name="Shape 3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6" name="Shape 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7" name="Shape 3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8" name="Shape 3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69" name="Shape 3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0" name="Shape 3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1" name="Shape 3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2" name="Shape 3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3" name="Shape 3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4" name="Shape 3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5" name="Shape 3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6" name="Shape 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7" name="Shape 3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78" name="Shape 3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79" name="Shape 3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80" name="Shape 3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81" name="Shape 3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82" name="Shape 3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83" name="Shape 3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84" name="Shape 3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85" name="Shape 3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77</xdr:row>
      <xdr:rowOff>0</xdr:rowOff>
    </xdr:from>
    <xdr:ext cx="76200" cy="171450"/>
    <xdr:sp macro="" textlink="">
      <xdr:nvSpPr>
        <xdr:cNvPr id="4186" name="Shape 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>
          <a:off x="417195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87" name="Shape 3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88" name="Shape 3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89" name="Shape 3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0" name="Shape 3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1" name="Shape 3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2" name="Shape 3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3" name="Shape 3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4" name="Shape 3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5" name="Shape 3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6" name="Shape 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7" name="Shape 3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8" name="Shape 3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199" name="Shape 3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200" name="Shape 3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201" name="Shape 3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202" name="Shape 3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203" name="Shape 3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77</xdr:row>
      <xdr:rowOff>0</xdr:rowOff>
    </xdr:from>
    <xdr:ext cx="76200" cy="171450"/>
    <xdr:sp macro="" textlink="">
      <xdr:nvSpPr>
        <xdr:cNvPr id="4204" name="Shape 3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>
          <a:off x="4572000" y="837914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205" name="Shape 3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06" name="Shape 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07" name="Shape 3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08" name="Shape 3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09" name="Shape 3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10" name="Shape 3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11" name="Shape 3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59</xdr:row>
      <xdr:rowOff>0</xdr:rowOff>
    </xdr:from>
    <xdr:ext cx="76200" cy="171450"/>
    <xdr:sp macro="" textlink="">
      <xdr:nvSpPr>
        <xdr:cNvPr id="4212" name="Shape 3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>
          <a:off x="417195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13" name="Shape 3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14" name="Shape 3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66675" cy="161925"/>
    <xdr:sp macro="" textlink="">
      <xdr:nvSpPr>
        <xdr:cNvPr id="4215" name="Shape 3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>
          <a:off x="4572000" y="631031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16" name="Shape 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17" name="Shape 3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59</xdr:row>
      <xdr:rowOff>0</xdr:rowOff>
    </xdr:from>
    <xdr:ext cx="76200" cy="171450"/>
    <xdr:sp macro="" textlink="">
      <xdr:nvSpPr>
        <xdr:cNvPr id="4218" name="Shape 3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>
          <a:off x="4572000" y="631031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19" name="Shape 3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20" name="Shape 3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21" name="Shape 3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22" name="Shape 3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23" name="Shape 3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24" name="Shape 3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25" name="Shape 3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65</xdr:row>
      <xdr:rowOff>0</xdr:rowOff>
    </xdr:from>
    <xdr:ext cx="76200" cy="171450"/>
    <xdr:sp macro="" textlink="">
      <xdr:nvSpPr>
        <xdr:cNvPr id="4226" name="Shape 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>
          <a:off x="417195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27" name="Shape 3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28" name="Shape 3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66675" cy="161925"/>
    <xdr:sp macro="" textlink="">
      <xdr:nvSpPr>
        <xdr:cNvPr id="4229" name="Shape 3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>
          <a:off x="4572000" y="69494400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0" name="Shape 3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1" name="Shape 3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2" name="Shape 3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3" name="Shape 3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4" name="Shape 3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5" name="Shape 3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6" name="Shape 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7" name="Shape 3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8" name="Shape 3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39" name="Shape 3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0" name="Shape 3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1" name="Shape 3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2" name="Shape 3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3" name="Shape 3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65</xdr:row>
      <xdr:rowOff>0</xdr:rowOff>
    </xdr:from>
    <xdr:ext cx="76200" cy="171450"/>
    <xdr:sp macro="" textlink="">
      <xdr:nvSpPr>
        <xdr:cNvPr id="4244" name="Shape 3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>
          <a:off x="4572000" y="69494400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45" name="Shape 3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46" name="Shape 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47" name="Shape 3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48" name="Shape 3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49" name="Shape 3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50" name="Shape 3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51" name="Shape 3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67</xdr:row>
      <xdr:rowOff>0</xdr:rowOff>
    </xdr:from>
    <xdr:ext cx="76200" cy="171450"/>
    <xdr:sp macro="" textlink="">
      <xdr:nvSpPr>
        <xdr:cNvPr id="4252" name="Shape 3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>
          <a:off x="417195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253" name="Shape 3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254" name="Shape 3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66675" cy="161925"/>
    <xdr:sp macro="" textlink="">
      <xdr:nvSpPr>
        <xdr:cNvPr id="4255" name="Shape 3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>
          <a:off x="4572000" y="706088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56" name="Shape 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57" name="Shape 3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58" name="Shape 3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59" name="Shape 3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0" name="Shape 3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1" name="Shape 3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2" name="Shape 3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3" name="Shape 3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4" name="Shape 3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5" name="Shape 3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6" name="Shape 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7" name="Shape 3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8" name="Shape 3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69" name="Shap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67</xdr:row>
      <xdr:rowOff>0</xdr:rowOff>
    </xdr:from>
    <xdr:ext cx="76200" cy="171450"/>
    <xdr:sp macro="" textlink="">
      <xdr:nvSpPr>
        <xdr:cNvPr id="4270" name="Shape 3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>
          <a:off x="4572000" y="706088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1" name="Shape 4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2" name="Shape 4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3" name="Shape 4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74" name="Shape 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75" name="Shape 4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6" name="Shape 4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7" name="Shape 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78" name="Shape 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279" name="Shape 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280" name="Shape 4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281" name="Shape 4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2" name="Shape 4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3" name="Shape 4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4" name="Shape 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5" name="Shape 4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6" name="Shape 4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7" name="Shape 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8" name="Shape 4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89" name="Shape 4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0" name="Shape 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1" name="Shape 4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2" name="Shape 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3" name="Shape 4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4" name="Shape 4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5" name="Shape 4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296" name="Shape 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97" name="Shape 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98" name="Shape 4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299" name="Shape 4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00" name="Shape 4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01" name="Shape 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02" name="Shape 4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03" name="Shape 4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04" name="Shape 4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05" name="Shape 4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06" name="Shape 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07" name="Shape 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08" name="Shape 4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09" name="Shape 4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0" name="Shape 4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1" name="Shape 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2" name="Shape 4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3" name="Shape 4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4" name="Shape 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5" name="Shape 4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6" name="Shape 4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7" name="Shape 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8" name="Shape 4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19" name="Shape 4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20" name="Shape 4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21" name="Shape 4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22" name="Shape 4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23" name="Shape 3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24" name="Shape 3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25" name="Shape 3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26" name="Shape 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27" name="Shape 3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28" name="Shape 3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29" name="Shape 3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71</xdr:row>
      <xdr:rowOff>0</xdr:rowOff>
    </xdr:from>
    <xdr:ext cx="76200" cy="171450"/>
    <xdr:sp macro="" textlink="">
      <xdr:nvSpPr>
        <xdr:cNvPr id="4330" name="Shape 3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>
          <a:off x="417195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31" name="Shape 3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32" name="Shape 3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66675" cy="161925"/>
    <xdr:sp macro="" textlink="">
      <xdr:nvSpPr>
        <xdr:cNvPr id="4333" name="Shape 3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>
          <a:off x="4572000" y="74456925"/>
          <a:ext cx="66675" cy="1619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4" name="Shape 3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5" name="Shape 3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6" name="Shape 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7" name="Shape 3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8" name="Shape 3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39" name="Shape 3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0" name="Shape 3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1" name="Shape 3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2" name="Shape 3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3" name="Shape 3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4" name="Shape 3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5" name="Shape 3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6" name="Shape 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7" name="Shape 3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71</xdr:row>
      <xdr:rowOff>0</xdr:rowOff>
    </xdr:from>
    <xdr:ext cx="76200" cy="171450"/>
    <xdr:sp macro="" textlink="">
      <xdr:nvSpPr>
        <xdr:cNvPr id="4348" name="Shape 3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>
          <a:off x="4572000" y="74456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349" name="Shape 3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400050</xdr:colOff>
      <xdr:row>57</xdr:row>
      <xdr:rowOff>0</xdr:rowOff>
    </xdr:from>
    <xdr:ext cx="76200" cy="171450"/>
    <xdr:sp macro="" textlink="">
      <xdr:nvSpPr>
        <xdr:cNvPr id="4350" name="Shape 3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>
          <a:off x="457200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0</xdr:colOff>
      <xdr:row>57</xdr:row>
      <xdr:rowOff>0</xdr:rowOff>
    </xdr:from>
    <xdr:ext cx="76200" cy="171450"/>
    <xdr:sp macro="" textlink="">
      <xdr:nvSpPr>
        <xdr:cNvPr id="4351" name="Shape 3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>
          <a:off x="4171950" y="61121925"/>
          <a:ext cx="76200" cy="1714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89"/>
  <sheetViews>
    <sheetView tabSelected="1" zoomScaleNormal="100" workbookViewId="0">
      <pane ySplit="6" topLeftCell="A76" activePane="bottomLeft" state="frozen"/>
      <selection pane="bottomLeft" activeCell="C85" sqref="C85"/>
    </sheetView>
  </sheetViews>
  <sheetFormatPr baseColWidth="10" defaultColWidth="11.42578125" defaultRowHeight="15" x14ac:dyDescent="0.25"/>
  <cols>
    <col min="1" max="1" width="4.28515625" style="1" customWidth="1"/>
    <col min="2" max="2" width="16.85546875" style="1" customWidth="1"/>
    <col min="3" max="3" width="15.140625" style="1" customWidth="1"/>
    <col min="4" max="4" width="10.5703125" style="1" customWidth="1"/>
    <col min="5" max="5" width="15.7109375" style="1" customWidth="1"/>
    <col min="6" max="6" width="100.7109375" style="1" customWidth="1"/>
    <col min="7" max="7" width="15.85546875" style="1" customWidth="1"/>
    <col min="8" max="8" width="30.28515625" style="1" customWidth="1"/>
    <col min="9" max="9" width="23.28515625" style="4" customWidth="1"/>
    <col min="10" max="10" width="23.28515625" style="5" customWidth="1"/>
    <col min="11" max="11" width="20.85546875" style="1" customWidth="1"/>
    <col min="12" max="12" width="22" style="1" customWidth="1"/>
    <col min="13" max="13" width="18" style="1" customWidth="1"/>
    <col min="14" max="14" width="18.5703125" style="1" bestFit="1" customWidth="1"/>
    <col min="15" max="15" width="15.42578125" style="6" customWidth="1"/>
    <col min="16" max="26" width="10.7109375" style="1" customWidth="1"/>
    <col min="27" max="16384" width="11.42578125" style="1"/>
  </cols>
  <sheetData>
    <row r="1" spans="2:15" ht="23.25" x14ac:dyDescent="0.35">
      <c r="E1" s="219" t="s">
        <v>0</v>
      </c>
      <c r="F1" s="219"/>
      <c r="G1" s="219"/>
      <c r="H1" s="219"/>
      <c r="I1" s="219"/>
      <c r="J1" s="219"/>
      <c r="K1" s="219"/>
      <c r="L1" s="219"/>
      <c r="M1" s="219"/>
      <c r="N1" s="219"/>
      <c r="O1" s="3"/>
    </row>
    <row r="2" spans="2:15" ht="23.25" x14ac:dyDescent="0.35">
      <c r="B2" s="2"/>
      <c r="E2" s="219" t="s">
        <v>1</v>
      </c>
      <c r="F2" s="219"/>
      <c r="G2" s="219"/>
      <c r="H2" s="219"/>
      <c r="I2" s="219"/>
      <c r="J2" s="219"/>
      <c r="K2" s="219"/>
      <c r="L2" s="219"/>
      <c r="M2" s="219"/>
      <c r="N2" s="219"/>
      <c r="O2" s="3"/>
    </row>
    <row r="3" spans="2:15" ht="16.5" customHeight="1" x14ac:dyDescent="0.35">
      <c r="E3" s="3"/>
      <c r="F3" s="3"/>
      <c r="G3" s="3"/>
    </row>
    <row r="4" spans="2:15" s="7" customFormat="1" ht="15" customHeight="1" x14ac:dyDescent="0.2">
      <c r="B4" s="90" t="s">
        <v>2</v>
      </c>
      <c r="C4" s="90"/>
      <c r="D4" s="169" t="s">
        <v>3</v>
      </c>
      <c r="E4" s="170"/>
      <c r="F4" s="170"/>
      <c r="G4" s="170"/>
      <c r="H4" s="170"/>
      <c r="I4" s="170"/>
      <c r="J4" s="170"/>
      <c r="K4" s="170"/>
      <c r="L4" s="170"/>
      <c r="M4" s="170"/>
      <c r="N4" s="171"/>
      <c r="O4" s="91"/>
    </row>
    <row r="5" spans="2:15" s="7" customFormat="1" ht="18" hidden="1" x14ac:dyDescent="0.25">
      <c r="B5" s="8"/>
      <c r="C5" s="8"/>
      <c r="D5" s="8"/>
      <c r="E5" s="91"/>
      <c r="F5" s="91"/>
      <c r="G5" s="91"/>
      <c r="H5" s="91"/>
      <c r="I5" s="12"/>
      <c r="J5" s="13"/>
      <c r="K5" s="92" t="s">
        <v>4</v>
      </c>
      <c r="L5" s="92"/>
      <c r="M5" s="12"/>
      <c r="N5" s="12"/>
      <c r="O5" s="12"/>
    </row>
    <row r="6" spans="2:15" s="7" customFormat="1" ht="36" x14ac:dyDescent="0.2">
      <c r="B6" s="9" t="s">
        <v>5</v>
      </c>
      <c r="C6" s="10" t="s">
        <v>6</v>
      </c>
      <c r="D6" s="10" t="s">
        <v>7</v>
      </c>
      <c r="E6" s="11" t="s">
        <v>8</v>
      </c>
      <c r="F6" s="12" t="s">
        <v>9</v>
      </c>
      <c r="G6" s="12" t="s">
        <v>10</v>
      </c>
      <c r="H6" s="11" t="s">
        <v>11</v>
      </c>
      <c r="I6" s="12" t="s">
        <v>12</v>
      </c>
      <c r="J6" s="13" t="s">
        <v>13</v>
      </c>
      <c r="K6" s="93" t="s">
        <v>14</v>
      </c>
      <c r="L6" s="93" t="s">
        <v>15</v>
      </c>
      <c r="M6" s="12" t="s">
        <v>16</v>
      </c>
      <c r="N6" s="12" t="s">
        <v>17</v>
      </c>
      <c r="O6" s="12"/>
    </row>
    <row r="7" spans="2:15" ht="55.5" customHeight="1" x14ac:dyDescent="0.25">
      <c r="B7" s="94" t="s">
        <v>18</v>
      </c>
      <c r="C7" s="94" t="s">
        <v>19</v>
      </c>
      <c r="D7" s="95">
        <v>0.8</v>
      </c>
      <c r="E7" s="201" t="s">
        <v>20</v>
      </c>
      <c r="F7" s="50" t="s">
        <v>21</v>
      </c>
      <c r="G7" s="68" t="s">
        <v>22</v>
      </c>
      <c r="H7" s="20">
        <v>0.34</v>
      </c>
      <c r="I7" s="14">
        <v>0.7</v>
      </c>
      <c r="J7" s="20" t="s">
        <v>23</v>
      </c>
      <c r="K7" s="59">
        <v>134596</v>
      </c>
      <c r="L7" s="59">
        <v>136165</v>
      </c>
      <c r="M7" s="15">
        <f>+K7/L7</f>
        <v>0.98847721514339226</v>
      </c>
      <c r="N7" s="101">
        <v>1</v>
      </c>
      <c r="O7" s="52"/>
    </row>
    <row r="8" spans="2:15" ht="180" customHeight="1" x14ac:dyDescent="0.25">
      <c r="B8" s="94" t="s">
        <v>24</v>
      </c>
      <c r="C8" s="94" t="s">
        <v>25</v>
      </c>
      <c r="D8" s="95">
        <v>0.25</v>
      </c>
      <c r="E8" s="202"/>
      <c r="F8" s="50" t="s">
        <v>26</v>
      </c>
      <c r="G8" s="68" t="s">
        <v>27</v>
      </c>
      <c r="H8" s="19" t="s">
        <v>28</v>
      </c>
      <c r="I8" s="14">
        <v>0.8</v>
      </c>
      <c r="J8" s="20" t="s">
        <v>29</v>
      </c>
      <c r="K8" s="59">
        <v>6</v>
      </c>
      <c r="L8" s="59">
        <v>7</v>
      </c>
      <c r="M8" s="15">
        <f>+K8/L8</f>
        <v>0.8571428571428571</v>
      </c>
      <c r="N8" s="101">
        <v>1</v>
      </c>
      <c r="O8" s="52"/>
    </row>
    <row r="9" spans="2:15" ht="101.25" customHeight="1" x14ac:dyDescent="0.25">
      <c r="B9" s="155" t="s">
        <v>18</v>
      </c>
      <c r="C9" s="155" t="s">
        <v>19</v>
      </c>
      <c r="D9" s="163">
        <v>0.8</v>
      </c>
      <c r="E9" s="202"/>
      <c r="F9" s="174" t="s">
        <v>30</v>
      </c>
      <c r="G9" s="174" t="s">
        <v>31</v>
      </c>
      <c r="H9" s="192" t="s">
        <v>32</v>
      </c>
      <c r="I9" s="210">
        <v>1</v>
      </c>
      <c r="J9" s="20" t="s">
        <v>33</v>
      </c>
      <c r="K9" s="21">
        <v>11</v>
      </c>
      <c r="L9" s="21">
        <v>10</v>
      </c>
      <c r="M9" s="22">
        <f>+K9/L9</f>
        <v>1.1000000000000001</v>
      </c>
      <c r="N9" s="138">
        <v>1</v>
      </c>
      <c r="O9" s="73"/>
    </row>
    <row r="10" spans="2:15" ht="87" customHeight="1" x14ac:dyDescent="0.25">
      <c r="B10" s="156"/>
      <c r="C10" s="156"/>
      <c r="D10" s="165"/>
      <c r="E10" s="202"/>
      <c r="F10" s="175"/>
      <c r="G10" s="175"/>
      <c r="H10" s="194"/>
      <c r="I10" s="211"/>
      <c r="J10" s="20" t="s">
        <v>34</v>
      </c>
      <c r="K10" s="21">
        <v>10</v>
      </c>
      <c r="L10" s="21">
        <v>10</v>
      </c>
      <c r="M10" s="22">
        <f>+K10/L10</f>
        <v>1</v>
      </c>
      <c r="N10" s="138">
        <v>1</v>
      </c>
      <c r="O10" s="73"/>
    </row>
    <row r="11" spans="2:15" x14ac:dyDescent="0.25">
      <c r="B11" s="155" t="s">
        <v>35</v>
      </c>
      <c r="C11" s="155" t="s">
        <v>36</v>
      </c>
      <c r="D11" s="163">
        <v>0.8</v>
      </c>
      <c r="E11" s="202"/>
      <c r="F11" s="174" t="s">
        <v>37</v>
      </c>
      <c r="G11" s="174" t="s">
        <v>38</v>
      </c>
      <c r="H11" s="192" t="s">
        <v>39</v>
      </c>
      <c r="I11" s="212" t="s">
        <v>40</v>
      </c>
      <c r="J11" s="216" t="s">
        <v>41</v>
      </c>
      <c r="K11" s="23">
        <v>24029</v>
      </c>
      <c r="L11" s="23">
        <v>5344</v>
      </c>
      <c r="M11" s="24">
        <f>+K11/L11</f>
        <v>4.4964446107784433</v>
      </c>
      <c r="N11" s="72">
        <v>1</v>
      </c>
      <c r="O11" s="25"/>
    </row>
    <row r="12" spans="2:15" x14ac:dyDescent="0.25">
      <c r="B12" s="157"/>
      <c r="C12" s="157"/>
      <c r="D12" s="164"/>
      <c r="E12" s="202"/>
      <c r="F12" s="185"/>
      <c r="G12" s="185"/>
      <c r="H12" s="193"/>
      <c r="I12" s="213"/>
      <c r="J12" s="217"/>
      <c r="K12" s="23">
        <v>42717</v>
      </c>
      <c r="L12" s="23">
        <v>8478</v>
      </c>
      <c r="M12" s="24">
        <f t="shared" ref="M12:M15" si="0">+K12/L12</f>
        <v>5.0385704175513091</v>
      </c>
      <c r="N12" s="72">
        <v>1</v>
      </c>
      <c r="O12" s="25"/>
    </row>
    <row r="13" spans="2:15" x14ac:dyDescent="0.25">
      <c r="B13" s="157"/>
      <c r="C13" s="157"/>
      <c r="D13" s="164"/>
      <c r="E13" s="202"/>
      <c r="F13" s="185"/>
      <c r="G13" s="185"/>
      <c r="H13" s="193"/>
      <c r="I13" s="213"/>
      <c r="J13" s="217"/>
      <c r="K13" s="23">
        <v>45333</v>
      </c>
      <c r="L13" s="23">
        <v>8275</v>
      </c>
      <c r="M13" s="24">
        <f t="shared" si="0"/>
        <v>5.4783081570996979</v>
      </c>
      <c r="N13" s="72">
        <v>1</v>
      </c>
      <c r="O13" s="25"/>
    </row>
    <row r="14" spans="2:15" x14ac:dyDescent="0.25">
      <c r="B14" s="157"/>
      <c r="C14" s="157"/>
      <c r="D14" s="164"/>
      <c r="E14" s="202"/>
      <c r="F14" s="185"/>
      <c r="G14" s="185"/>
      <c r="H14" s="193"/>
      <c r="I14" s="213"/>
      <c r="J14" s="217"/>
      <c r="K14" s="23">
        <v>47334</v>
      </c>
      <c r="L14" s="23">
        <v>11306</v>
      </c>
      <c r="M14" s="24">
        <f t="shared" si="0"/>
        <v>4.1866265699628515</v>
      </c>
      <c r="N14" s="72">
        <v>1</v>
      </c>
      <c r="O14" s="25"/>
    </row>
    <row r="15" spans="2:15" x14ac:dyDescent="0.25">
      <c r="B15" s="156"/>
      <c r="C15" s="156"/>
      <c r="D15" s="165"/>
      <c r="E15" s="202"/>
      <c r="F15" s="175"/>
      <c r="G15" s="175"/>
      <c r="H15" s="194"/>
      <c r="I15" s="214"/>
      <c r="J15" s="218"/>
      <c r="K15" s="23">
        <v>131042</v>
      </c>
      <c r="L15" s="23">
        <v>29560</v>
      </c>
      <c r="M15" s="24">
        <f t="shared" si="0"/>
        <v>4.4330852503382951</v>
      </c>
      <c r="N15" s="52">
        <v>0</v>
      </c>
      <c r="O15" s="25"/>
    </row>
    <row r="16" spans="2:15" ht="90" x14ac:dyDescent="0.25">
      <c r="B16" s="155" t="s">
        <v>18</v>
      </c>
      <c r="C16" s="155" t="s">
        <v>19</v>
      </c>
      <c r="D16" s="153">
        <v>80</v>
      </c>
      <c r="E16" s="202"/>
      <c r="F16" s="50" t="s">
        <v>42</v>
      </c>
      <c r="G16" s="68" t="s">
        <v>43</v>
      </c>
      <c r="H16" s="18">
        <v>8</v>
      </c>
      <c r="I16" s="18">
        <v>3</v>
      </c>
      <c r="J16" s="17" t="s">
        <v>44</v>
      </c>
      <c r="K16" s="97">
        <v>3</v>
      </c>
      <c r="L16" s="97">
        <v>3</v>
      </c>
      <c r="M16" s="76">
        <f>+K16/L16</f>
        <v>1</v>
      </c>
      <c r="N16" s="98">
        <v>1</v>
      </c>
      <c r="O16" s="25"/>
    </row>
    <row r="17" spans="2:15" ht="60" x14ac:dyDescent="0.25">
      <c r="B17" s="157"/>
      <c r="C17" s="157"/>
      <c r="D17" s="186"/>
      <c r="E17" s="202"/>
      <c r="F17" s="174" t="s">
        <v>45</v>
      </c>
      <c r="G17" s="174" t="s">
        <v>46</v>
      </c>
      <c r="H17" s="192" t="s">
        <v>47</v>
      </c>
      <c r="I17" s="172">
        <v>1</v>
      </c>
      <c r="J17" s="26" t="s">
        <v>48</v>
      </c>
      <c r="K17" s="20">
        <v>1</v>
      </c>
      <c r="L17" s="20">
        <v>1</v>
      </c>
      <c r="M17" s="20">
        <v>1</v>
      </c>
      <c r="N17" s="52">
        <v>1</v>
      </c>
      <c r="O17" s="25"/>
    </row>
    <row r="18" spans="2:15" ht="45" x14ac:dyDescent="0.25">
      <c r="B18" s="157"/>
      <c r="C18" s="157"/>
      <c r="D18" s="186"/>
      <c r="E18" s="202"/>
      <c r="F18" s="175"/>
      <c r="G18" s="175"/>
      <c r="H18" s="194"/>
      <c r="I18" s="173"/>
      <c r="J18" s="99" t="s">
        <v>49</v>
      </c>
      <c r="K18" s="18">
        <v>11</v>
      </c>
      <c r="L18" s="18">
        <v>11</v>
      </c>
      <c r="M18" s="53">
        <f t="shared" ref="M18:M24" si="1">+K18/L18</f>
        <v>1</v>
      </c>
      <c r="N18" s="98">
        <v>1</v>
      </c>
      <c r="O18" s="25"/>
    </row>
    <row r="19" spans="2:15" ht="75" x14ac:dyDescent="0.25">
      <c r="B19" s="157"/>
      <c r="C19" s="157"/>
      <c r="D19" s="186"/>
      <c r="E19" s="202"/>
      <c r="F19" s="50" t="s">
        <v>50</v>
      </c>
      <c r="G19" s="68" t="s">
        <v>51</v>
      </c>
      <c r="H19" s="20">
        <v>0.73</v>
      </c>
      <c r="I19" s="20">
        <v>0.95</v>
      </c>
      <c r="J19" s="20" t="s">
        <v>52</v>
      </c>
      <c r="K19" s="97">
        <v>985006</v>
      </c>
      <c r="L19" s="97">
        <v>1031543</v>
      </c>
      <c r="M19" s="100">
        <f t="shared" si="1"/>
        <v>0.95488602995706429</v>
      </c>
      <c r="N19" s="101">
        <v>1</v>
      </c>
      <c r="O19" s="52"/>
    </row>
    <row r="20" spans="2:15" ht="75" x14ac:dyDescent="0.25">
      <c r="B20" s="157"/>
      <c r="C20" s="157"/>
      <c r="D20" s="186"/>
      <c r="E20" s="202"/>
      <c r="F20" s="50" t="s">
        <v>53</v>
      </c>
      <c r="G20" s="68" t="s">
        <v>54</v>
      </c>
      <c r="H20" s="20">
        <v>0.73</v>
      </c>
      <c r="I20" s="20">
        <v>0.95</v>
      </c>
      <c r="J20" s="20" t="s">
        <v>55</v>
      </c>
      <c r="K20" s="28">
        <v>25101</v>
      </c>
      <c r="L20" s="28">
        <v>28043</v>
      </c>
      <c r="M20" s="102">
        <f t="shared" si="1"/>
        <v>0.89508968370003206</v>
      </c>
      <c r="N20" s="143">
        <v>1</v>
      </c>
      <c r="O20" s="52"/>
    </row>
    <row r="21" spans="2:15" ht="60" x14ac:dyDescent="0.25">
      <c r="B21" s="157"/>
      <c r="C21" s="157"/>
      <c r="D21" s="186"/>
      <c r="E21" s="202"/>
      <c r="F21" s="50" t="s">
        <v>56</v>
      </c>
      <c r="G21" s="68" t="s">
        <v>57</v>
      </c>
      <c r="H21" s="17">
        <v>3</v>
      </c>
      <c r="I21" s="17">
        <v>5</v>
      </c>
      <c r="J21" s="17" t="s">
        <v>58</v>
      </c>
      <c r="K21" s="28">
        <v>5</v>
      </c>
      <c r="L21" s="28">
        <v>5</v>
      </c>
      <c r="M21" s="103">
        <f t="shared" si="1"/>
        <v>1</v>
      </c>
      <c r="N21" s="137">
        <v>1</v>
      </c>
      <c r="O21" s="25"/>
    </row>
    <row r="22" spans="2:15" ht="60" x14ac:dyDescent="0.25">
      <c r="B22" s="157"/>
      <c r="C22" s="157"/>
      <c r="D22" s="186"/>
      <c r="E22" s="202"/>
      <c r="F22" s="50" t="s">
        <v>59</v>
      </c>
      <c r="G22" s="68" t="s">
        <v>60</v>
      </c>
      <c r="H22" s="29">
        <v>0.97799999999999998</v>
      </c>
      <c r="I22" s="20">
        <v>0.95</v>
      </c>
      <c r="J22" s="68" t="s">
        <v>61</v>
      </c>
      <c r="K22" s="104">
        <v>52501</v>
      </c>
      <c r="L22" s="104">
        <v>56481</v>
      </c>
      <c r="M22" s="87">
        <f t="shared" si="1"/>
        <v>0.92953382553425046</v>
      </c>
      <c r="N22" s="72">
        <v>1</v>
      </c>
      <c r="O22" s="76"/>
    </row>
    <row r="23" spans="2:15" ht="135" x14ac:dyDescent="0.25">
      <c r="B23" s="157"/>
      <c r="C23" s="157"/>
      <c r="D23" s="186"/>
      <c r="E23" s="202"/>
      <c r="F23" s="50" t="s">
        <v>62</v>
      </c>
      <c r="G23" s="68" t="s">
        <v>63</v>
      </c>
      <c r="H23" s="17" t="s">
        <v>64</v>
      </c>
      <c r="I23" s="17" t="s">
        <v>65</v>
      </c>
      <c r="J23" s="68" t="s">
        <v>66</v>
      </c>
      <c r="K23" s="104">
        <v>1737674</v>
      </c>
      <c r="L23" s="104">
        <v>73362</v>
      </c>
      <c r="M23" s="28">
        <f t="shared" si="1"/>
        <v>23.686295357269429</v>
      </c>
      <c r="N23" s="72">
        <v>1</v>
      </c>
      <c r="O23" s="25"/>
    </row>
    <row r="24" spans="2:15" ht="90" x14ac:dyDescent="0.25">
      <c r="B24" s="157"/>
      <c r="C24" s="157"/>
      <c r="D24" s="186"/>
      <c r="E24" s="202"/>
      <c r="F24" s="50" t="s">
        <v>67</v>
      </c>
      <c r="G24" s="68" t="s">
        <v>68</v>
      </c>
      <c r="H24" s="32" t="s">
        <v>69</v>
      </c>
      <c r="I24" s="18">
        <v>300</v>
      </c>
      <c r="J24" s="17" t="s">
        <v>70</v>
      </c>
      <c r="K24" s="17">
        <v>336</v>
      </c>
      <c r="L24" s="17">
        <v>300</v>
      </c>
      <c r="M24" s="105">
        <f t="shared" si="1"/>
        <v>1.1200000000000001</v>
      </c>
      <c r="N24" s="52">
        <v>1</v>
      </c>
      <c r="O24" s="25"/>
    </row>
    <row r="25" spans="2:15" x14ac:dyDescent="0.25">
      <c r="B25" s="157"/>
      <c r="C25" s="157"/>
      <c r="D25" s="186"/>
      <c r="E25" s="202"/>
      <c r="F25" s="174" t="s">
        <v>71</v>
      </c>
      <c r="G25" s="174" t="s">
        <v>72</v>
      </c>
      <c r="H25" s="192" t="s">
        <v>73</v>
      </c>
      <c r="I25" s="210">
        <v>0.03</v>
      </c>
      <c r="J25" s="210" t="s">
        <v>74</v>
      </c>
      <c r="K25" s="33">
        <f>435430-390694</f>
        <v>44736</v>
      </c>
      <c r="L25" s="21">
        <v>390694</v>
      </c>
      <c r="M25" s="34" t="s">
        <v>75</v>
      </c>
      <c r="N25" s="138">
        <v>0</v>
      </c>
      <c r="O25" s="35"/>
    </row>
    <row r="26" spans="2:15" x14ac:dyDescent="0.25">
      <c r="B26" s="157"/>
      <c r="C26" s="157"/>
      <c r="D26" s="186"/>
      <c r="E26" s="202"/>
      <c r="F26" s="175"/>
      <c r="G26" s="175"/>
      <c r="H26" s="194"/>
      <c r="I26" s="211"/>
      <c r="J26" s="211"/>
      <c r="K26" s="28">
        <f t="shared" ref="K26" si="2">52192-46523</f>
        <v>5669</v>
      </c>
      <c r="L26" s="86">
        <v>46523</v>
      </c>
      <c r="M26" s="87" t="s">
        <v>76</v>
      </c>
      <c r="N26" s="138">
        <v>0</v>
      </c>
      <c r="O26" s="25"/>
    </row>
    <row r="27" spans="2:15" ht="22.5" x14ac:dyDescent="0.25">
      <c r="B27" s="157"/>
      <c r="C27" s="157"/>
      <c r="D27" s="186"/>
      <c r="E27" s="202"/>
      <c r="F27" s="174" t="s">
        <v>77</v>
      </c>
      <c r="G27" s="174" t="s">
        <v>78</v>
      </c>
      <c r="H27" s="172">
        <v>1</v>
      </c>
      <c r="I27" s="192" t="s">
        <v>79</v>
      </c>
      <c r="J27" s="192" t="s">
        <v>80</v>
      </c>
      <c r="K27" s="36" t="s">
        <v>81</v>
      </c>
      <c r="L27" s="37">
        <f>548552/146425</f>
        <v>3.7463001536622844</v>
      </c>
      <c r="M27" s="38">
        <f>6/L27</f>
        <v>1.6015801601306714</v>
      </c>
      <c r="N27" s="72">
        <v>1</v>
      </c>
      <c r="O27" s="40"/>
    </row>
    <row r="28" spans="2:15" ht="22.5" x14ac:dyDescent="0.25">
      <c r="B28" s="157"/>
      <c r="C28" s="157"/>
      <c r="D28" s="186"/>
      <c r="E28" s="202"/>
      <c r="F28" s="185"/>
      <c r="G28" s="185"/>
      <c r="H28" s="215"/>
      <c r="I28" s="193"/>
      <c r="J28" s="193"/>
      <c r="K28" s="36" t="s">
        <v>82</v>
      </c>
      <c r="L28" s="16" t="s">
        <v>83</v>
      </c>
      <c r="M28" s="38">
        <v>1.2</v>
      </c>
      <c r="N28" s="72">
        <v>1</v>
      </c>
      <c r="O28" s="40"/>
    </row>
    <row r="29" spans="2:15" ht="22.5" x14ac:dyDescent="0.25">
      <c r="B29" s="157"/>
      <c r="C29" s="157"/>
      <c r="D29" s="186"/>
      <c r="E29" s="202"/>
      <c r="F29" s="185"/>
      <c r="G29" s="185"/>
      <c r="H29" s="215"/>
      <c r="I29" s="193"/>
      <c r="J29" s="193"/>
      <c r="K29" s="36" t="s">
        <v>84</v>
      </c>
      <c r="L29" s="37">
        <f>251046/129649</f>
        <v>1.9363512252312012</v>
      </c>
      <c r="M29" s="39">
        <f>2/L29</f>
        <v>1.0328704699537137</v>
      </c>
      <c r="N29" s="72">
        <v>1</v>
      </c>
      <c r="O29" s="41"/>
    </row>
    <row r="30" spans="2:15" ht="22.5" x14ac:dyDescent="0.25">
      <c r="B30" s="157"/>
      <c r="C30" s="157"/>
      <c r="D30" s="186"/>
      <c r="E30" s="202"/>
      <c r="F30" s="175"/>
      <c r="G30" s="175"/>
      <c r="H30" s="173"/>
      <c r="I30" s="194"/>
      <c r="J30" s="194"/>
      <c r="K30" s="36" t="s">
        <v>85</v>
      </c>
      <c r="L30" s="16">
        <v>2</v>
      </c>
      <c r="M30" s="42">
        <f>+L30/2</f>
        <v>1</v>
      </c>
      <c r="N30" s="72">
        <v>1</v>
      </c>
      <c r="O30" s="41"/>
    </row>
    <row r="31" spans="2:15" ht="60" x14ac:dyDescent="0.25">
      <c r="B31" s="157"/>
      <c r="C31" s="157"/>
      <c r="D31" s="186"/>
      <c r="E31" s="202"/>
      <c r="F31" s="41" t="s">
        <v>86</v>
      </c>
      <c r="G31" s="43" t="s">
        <v>87</v>
      </c>
      <c r="H31" s="44">
        <v>0</v>
      </c>
      <c r="I31" s="45">
        <v>1</v>
      </c>
      <c r="J31" s="49"/>
      <c r="K31" s="46">
        <v>1</v>
      </c>
      <c r="L31" s="46">
        <v>1</v>
      </c>
      <c r="M31" s="47">
        <f t="shared" ref="M31:M37" si="3">+K31/L31</f>
        <v>1</v>
      </c>
      <c r="N31" s="148">
        <v>1</v>
      </c>
      <c r="O31" s="106"/>
    </row>
    <row r="32" spans="2:15" ht="150.75" customHeight="1" x14ac:dyDescent="0.25">
      <c r="B32" s="156"/>
      <c r="C32" s="156"/>
      <c r="D32" s="154"/>
      <c r="E32" s="203"/>
      <c r="F32" s="35" t="s">
        <v>88</v>
      </c>
      <c r="G32" s="43" t="s">
        <v>89</v>
      </c>
      <c r="H32" s="48">
        <v>0</v>
      </c>
      <c r="I32" s="48">
        <v>7</v>
      </c>
      <c r="J32" s="43" t="s">
        <v>90</v>
      </c>
      <c r="K32" s="48">
        <v>7</v>
      </c>
      <c r="L32" s="48">
        <v>7</v>
      </c>
      <c r="M32" s="14">
        <f t="shared" si="3"/>
        <v>1</v>
      </c>
      <c r="N32" s="144">
        <v>1</v>
      </c>
      <c r="O32" s="106"/>
    </row>
    <row r="33" spans="2:21" ht="45" customHeight="1" x14ac:dyDescent="0.25">
      <c r="B33" s="155" t="s">
        <v>91</v>
      </c>
      <c r="C33" s="155" t="s">
        <v>92</v>
      </c>
      <c r="D33" s="161">
        <v>0.95</v>
      </c>
      <c r="E33" s="158" t="s">
        <v>93</v>
      </c>
      <c r="F33" s="174" t="s">
        <v>94</v>
      </c>
      <c r="G33" s="68" t="s">
        <v>95</v>
      </c>
      <c r="H33" s="20">
        <v>0.9</v>
      </c>
      <c r="I33" s="20">
        <v>0.95</v>
      </c>
      <c r="J33" s="50" t="s">
        <v>96</v>
      </c>
      <c r="K33" s="33">
        <f>3+7+6+3</f>
        <v>19</v>
      </c>
      <c r="L33" s="33">
        <f>3+6+3+3</f>
        <v>15</v>
      </c>
      <c r="M33" s="51">
        <f t="shared" si="3"/>
        <v>1.2666666666666666</v>
      </c>
      <c r="N33" s="52">
        <v>1</v>
      </c>
      <c r="O33" s="108"/>
    </row>
    <row r="34" spans="2:21" ht="33" customHeight="1" x14ac:dyDescent="0.25">
      <c r="B34" s="156"/>
      <c r="C34" s="156"/>
      <c r="D34" s="162"/>
      <c r="E34" s="159"/>
      <c r="F34" s="175"/>
      <c r="G34" s="68"/>
      <c r="H34" s="17"/>
      <c r="I34" s="17"/>
      <c r="J34" s="68" t="s">
        <v>97</v>
      </c>
      <c r="K34" s="28">
        <f>7+5+5+4</f>
        <v>21</v>
      </c>
      <c r="L34" s="28">
        <f>2+3+2+2</f>
        <v>9</v>
      </c>
      <c r="M34" s="88">
        <f t="shared" si="3"/>
        <v>2.3333333333333335</v>
      </c>
      <c r="N34" s="52">
        <v>1</v>
      </c>
      <c r="O34" s="52"/>
    </row>
    <row r="35" spans="2:21" ht="60" x14ac:dyDescent="0.25">
      <c r="B35" s="94" t="s">
        <v>35</v>
      </c>
      <c r="C35" s="94" t="s">
        <v>98</v>
      </c>
      <c r="D35" s="109">
        <v>80</v>
      </c>
      <c r="E35" s="159"/>
      <c r="F35" s="50" t="s">
        <v>99</v>
      </c>
      <c r="G35" s="68" t="s">
        <v>100</v>
      </c>
      <c r="H35" s="20">
        <v>0.85</v>
      </c>
      <c r="I35" s="20">
        <v>0.9</v>
      </c>
      <c r="J35" s="68" t="s">
        <v>101</v>
      </c>
      <c r="K35" s="28">
        <f>8+9+11+12</f>
        <v>40</v>
      </c>
      <c r="L35" s="28">
        <f>8+9+11+12</f>
        <v>40</v>
      </c>
      <c r="M35" s="20">
        <f t="shared" si="3"/>
        <v>1</v>
      </c>
      <c r="N35" s="52">
        <v>1</v>
      </c>
      <c r="O35" s="52"/>
    </row>
    <row r="36" spans="2:21" ht="105" x14ac:dyDescent="0.25">
      <c r="B36" s="94" t="s">
        <v>102</v>
      </c>
      <c r="C36" s="94" t="s">
        <v>103</v>
      </c>
      <c r="D36" s="110">
        <v>0.6</v>
      </c>
      <c r="E36" s="159"/>
      <c r="F36" s="50" t="s">
        <v>104</v>
      </c>
      <c r="G36" s="68" t="s">
        <v>105</v>
      </c>
      <c r="H36" s="17" t="s">
        <v>106</v>
      </c>
      <c r="I36" s="18">
        <v>3</v>
      </c>
      <c r="J36" s="68" t="s">
        <v>107</v>
      </c>
      <c r="K36" s="18">
        <v>3</v>
      </c>
      <c r="L36" s="18">
        <v>3</v>
      </c>
      <c r="M36" s="45">
        <f t="shared" si="3"/>
        <v>1</v>
      </c>
      <c r="N36" s="123">
        <v>1</v>
      </c>
      <c r="O36" s="25"/>
    </row>
    <row r="37" spans="2:21" ht="45" x14ac:dyDescent="0.25">
      <c r="B37" s="155" t="s">
        <v>91</v>
      </c>
      <c r="C37" s="155" t="s">
        <v>108</v>
      </c>
      <c r="D37" s="163">
        <v>0.95</v>
      </c>
      <c r="E37" s="159"/>
      <c r="F37" s="50" t="s">
        <v>109</v>
      </c>
      <c r="G37" s="68" t="s">
        <v>110</v>
      </c>
      <c r="H37" s="20">
        <v>0.96</v>
      </c>
      <c r="I37" s="20" t="s">
        <v>111</v>
      </c>
      <c r="J37" s="68" t="s">
        <v>112</v>
      </c>
      <c r="K37" s="28">
        <v>10848</v>
      </c>
      <c r="L37" s="28">
        <v>11232</v>
      </c>
      <c r="M37" s="88">
        <f t="shared" si="3"/>
        <v>0.96581196581196582</v>
      </c>
      <c r="N37" s="52">
        <v>1</v>
      </c>
      <c r="O37" s="52"/>
    </row>
    <row r="38" spans="2:21" s="2" customFormat="1" ht="72" customHeight="1" x14ac:dyDescent="0.25">
      <c r="B38" s="157"/>
      <c r="C38" s="157"/>
      <c r="D38" s="164"/>
      <c r="E38" s="159"/>
      <c r="F38" s="50" t="s">
        <v>113</v>
      </c>
      <c r="G38" s="68" t="s">
        <v>114</v>
      </c>
      <c r="H38" s="17" t="s">
        <v>115</v>
      </c>
      <c r="I38" s="14">
        <v>0.1</v>
      </c>
      <c r="J38" s="68" t="s">
        <v>116</v>
      </c>
      <c r="K38" s="152" t="s">
        <v>282</v>
      </c>
      <c r="L38" s="150" t="s">
        <v>117</v>
      </c>
      <c r="M38" s="150" t="s">
        <v>283</v>
      </c>
      <c r="N38" s="151">
        <v>1</v>
      </c>
      <c r="O38" s="69"/>
      <c r="Q38" s="1"/>
      <c r="R38" s="1"/>
      <c r="S38" s="1"/>
      <c r="T38" s="1"/>
      <c r="U38" s="1"/>
    </row>
    <row r="39" spans="2:21" ht="60" x14ac:dyDescent="0.25">
      <c r="B39" s="157"/>
      <c r="C39" s="157"/>
      <c r="D39" s="164"/>
      <c r="E39" s="159"/>
      <c r="F39" s="50" t="s">
        <v>118</v>
      </c>
      <c r="G39" s="68" t="s">
        <v>119</v>
      </c>
      <c r="H39" s="18">
        <v>0</v>
      </c>
      <c r="I39" s="18">
        <v>1</v>
      </c>
      <c r="J39" s="68" t="s">
        <v>120</v>
      </c>
      <c r="K39" s="86">
        <v>1</v>
      </c>
      <c r="L39" s="86">
        <v>1</v>
      </c>
      <c r="M39" s="53">
        <v>1</v>
      </c>
      <c r="N39" s="98">
        <v>1</v>
      </c>
      <c r="O39" s="111"/>
    </row>
    <row r="40" spans="2:21" ht="60" x14ac:dyDescent="0.25">
      <c r="B40" s="156"/>
      <c r="C40" s="156"/>
      <c r="D40" s="165"/>
      <c r="E40" s="159"/>
      <c r="F40" s="50" t="s">
        <v>121</v>
      </c>
      <c r="G40" s="68" t="s">
        <v>122</v>
      </c>
      <c r="H40" s="18">
        <v>7.875</v>
      </c>
      <c r="I40" s="18">
        <v>9.375</v>
      </c>
      <c r="J40" s="17" t="s">
        <v>123</v>
      </c>
      <c r="K40" s="18">
        <f>595+4604+0+729</f>
        <v>5928</v>
      </c>
      <c r="L40" s="18">
        <f>450+200+400+450</f>
        <v>1500</v>
      </c>
      <c r="M40" s="53">
        <f t="shared" ref="M40:M61" si="4">+K40/L40</f>
        <v>3.952</v>
      </c>
      <c r="N40" s="123">
        <v>1</v>
      </c>
      <c r="O40" s="17"/>
    </row>
    <row r="41" spans="2:21" ht="60" x14ac:dyDescent="0.25">
      <c r="B41" s="94" t="s">
        <v>124</v>
      </c>
      <c r="C41" s="94" t="s">
        <v>125</v>
      </c>
      <c r="D41" s="95">
        <v>0.95</v>
      </c>
      <c r="E41" s="160"/>
      <c r="F41" s="112" t="s">
        <v>126</v>
      </c>
      <c r="G41" s="43" t="s">
        <v>127</v>
      </c>
      <c r="H41" s="48" t="s">
        <v>128</v>
      </c>
      <c r="I41" s="45">
        <v>0.9</v>
      </c>
      <c r="J41" s="43" t="s">
        <v>129</v>
      </c>
      <c r="K41" s="113">
        <f>39+46+71</f>
        <v>156</v>
      </c>
      <c r="L41" s="113">
        <f>40+46+69</f>
        <v>155</v>
      </c>
      <c r="M41" s="45">
        <f t="shared" si="4"/>
        <v>1.0064516129032257</v>
      </c>
      <c r="N41" s="56">
        <v>1</v>
      </c>
      <c r="O41" s="114"/>
    </row>
    <row r="42" spans="2:21" ht="72" customHeight="1" x14ac:dyDescent="0.25">
      <c r="B42" s="94" t="s">
        <v>130</v>
      </c>
      <c r="C42" s="94" t="s">
        <v>131</v>
      </c>
      <c r="D42" s="115" t="s">
        <v>132</v>
      </c>
      <c r="E42" s="198" t="s">
        <v>133</v>
      </c>
      <c r="F42" s="35" t="s">
        <v>134</v>
      </c>
      <c r="G42" s="17" t="s">
        <v>135</v>
      </c>
      <c r="H42" s="17" t="s">
        <v>136</v>
      </c>
      <c r="I42" s="17" t="s">
        <v>137</v>
      </c>
      <c r="J42" s="17" t="s">
        <v>138</v>
      </c>
      <c r="K42" s="18">
        <v>7</v>
      </c>
      <c r="L42" s="18">
        <v>7</v>
      </c>
      <c r="M42" s="14">
        <f t="shared" si="4"/>
        <v>1</v>
      </c>
      <c r="N42" s="123">
        <v>1</v>
      </c>
      <c r="O42" s="17"/>
    </row>
    <row r="43" spans="2:21" ht="53.25" customHeight="1" x14ac:dyDescent="0.25">
      <c r="B43" s="94" t="s">
        <v>139</v>
      </c>
      <c r="C43" s="94" t="s">
        <v>18</v>
      </c>
      <c r="D43" s="116">
        <v>0.8</v>
      </c>
      <c r="E43" s="199"/>
      <c r="F43" s="35" t="s">
        <v>140</v>
      </c>
      <c r="G43" s="17" t="s">
        <v>141</v>
      </c>
      <c r="H43" s="17" t="s">
        <v>142</v>
      </c>
      <c r="I43" s="20">
        <v>1</v>
      </c>
      <c r="J43" s="20"/>
      <c r="K43" s="86">
        <v>1</v>
      </c>
      <c r="L43" s="86">
        <v>1</v>
      </c>
      <c r="M43" s="14">
        <f t="shared" si="4"/>
        <v>1</v>
      </c>
      <c r="N43" s="98">
        <v>1</v>
      </c>
      <c r="O43" s="52"/>
    </row>
    <row r="44" spans="2:21" ht="43.5" customHeight="1" x14ac:dyDescent="0.25">
      <c r="B44" s="155" t="s">
        <v>143</v>
      </c>
      <c r="C44" s="155" t="s">
        <v>144</v>
      </c>
      <c r="D44" s="187">
        <v>1.49E-2</v>
      </c>
      <c r="E44" s="199"/>
      <c r="F44" s="174" t="s">
        <v>145</v>
      </c>
      <c r="G44" s="68" t="s">
        <v>146</v>
      </c>
      <c r="H44" s="17" t="s">
        <v>147</v>
      </c>
      <c r="I44" s="192" t="s">
        <v>148</v>
      </c>
      <c r="J44" s="68" t="s">
        <v>149</v>
      </c>
      <c r="K44" s="17">
        <v>1.7</v>
      </c>
      <c r="L44" s="17">
        <v>1.49</v>
      </c>
      <c r="M44" s="87">
        <f t="shared" si="4"/>
        <v>1.1409395973154361</v>
      </c>
      <c r="N44" s="143">
        <v>1</v>
      </c>
      <c r="O44" s="25"/>
    </row>
    <row r="45" spans="2:21" ht="45" customHeight="1" x14ac:dyDescent="0.25">
      <c r="B45" s="156"/>
      <c r="C45" s="156"/>
      <c r="D45" s="188"/>
      <c r="E45" s="199"/>
      <c r="F45" s="175"/>
      <c r="G45" s="68"/>
      <c r="H45" s="17"/>
      <c r="I45" s="194"/>
      <c r="J45" s="50" t="s">
        <v>150</v>
      </c>
      <c r="K45" s="41">
        <v>1081</v>
      </c>
      <c r="L45" s="41">
        <v>1124</v>
      </c>
      <c r="M45" s="34">
        <f t="shared" si="4"/>
        <v>0.96174377224199292</v>
      </c>
      <c r="N45" s="143"/>
      <c r="O45" s="25"/>
    </row>
    <row r="46" spans="2:21" ht="49.5" customHeight="1" x14ac:dyDescent="0.25">
      <c r="B46" s="155" t="s">
        <v>130</v>
      </c>
      <c r="C46" s="155" t="s">
        <v>103</v>
      </c>
      <c r="D46" s="161">
        <v>0.6</v>
      </c>
      <c r="E46" s="199"/>
      <c r="F46" s="50" t="s">
        <v>151</v>
      </c>
      <c r="G46" s="68" t="s">
        <v>152</v>
      </c>
      <c r="H46" s="18">
        <v>0</v>
      </c>
      <c r="I46" s="17" t="s">
        <v>153</v>
      </c>
      <c r="J46" s="68" t="s">
        <v>154</v>
      </c>
      <c r="K46" s="17">
        <v>3</v>
      </c>
      <c r="L46" s="17">
        <v>3</v>
      </c>
      <c r="M46" s="69">
        <f t="shared" si="4"/>
        <v>1</v>
      </c>
      <c r="N46" s="52">
        <v>1</v>
      </c>
      <c r="O46" s="117"/>
    </row>
    <row r="47" spans="2:21" ht="60" x14ac:dyDescent="0.25">
      <c r="B47" s="157"/>
      <c r="C47" s="157"/>
      <c r="D47" s="189"/>
      <c r="E47" s="199"/>
      <c r="F47" s="35" t="s">
        <v>155</v>
      </c>
      <c r="G47" s="68" t="s">
        <v>156</v>
      </c>
      <c r="H47" s="53">
        <v>0.89300000000000002</v>
      </c>
      <c r="I47" s="14">
        <v>0.95</v>
      </c>
      <c r="J47" s="68" t="s">
        <v>157</v>
      </c>
      <c r="K47" s="86">
        <v>2080</v>
      </c>
      <c r="L47" s="86">
        <v>2163</v>
      </c>
      <c r="M47" s="15">
        <f t="shared" si="4"/>
        <v>0.96162736939435967</v>
      </c>
      <c r="N47" s="101">
        <v>1</v>
      </c>
      <c r="O47" s="52"/>
    </row>
    <row r="48" spans="2:21" ht="60" x14ac:dyDescent="0.25">
      <c r="B48" s="156"/>
      <c r="C48" s="156"/>
      <c r="D48" s="162"/>
      <c r="E48" s="199"/>
      <c r="F48" s="50" t="s">
        <v>158</v>
      </c>
      <c r="G48" s="68" t="s">
        <v>159</v>
      </c>
      <c r="H48" s="17">
        <v>0</v>
      </c>
      <c r="I48" s="18">
        <v>2</v>
      </c>
      <c r="J48" s="68" t="s">
        <v>160</v>
      </c>
      <c r="K48" s="86">
        <v>3</v>
      </c>
      <c r="L48" s="86">
        <v>2</v>
      </c>
      <c r="M48" s="53">
        <f t="shared" si="4"/>
        <v>1.5</v>
      </c>
      <c r="N48" s="98">
        <v>1</v>
      </c>
      <c r="O48" s="25"/>
    </row>
    <row r="49" spans="2:15" ht="75" x14ac:dyDescent="0.25">
      <c r="B49" s="155" t="s">
        <v>143</v>
      </c>
      <c r="C49" s="155" t="s">
        <v>24</v>
      </c>
      <c r="D49" s="190">
        <v>0.1</v>
      </c>
      <c r="E49" s="199"/>
      <c r="F49" s="35" t="s">
        <v>161</v>
      </c>
      <c r="G49" s="68" t="s">
        <v>162</v>
      </c>
      <c r="H49" s="18">
        <v>5</v>
      </c>
      <c r="I49" s="18" t="s">
        <v>163</v>
      </c>
      <c r="J49" s="68" t="s">
        <v>164</v>
      </c>
      <c r="K49" s="18">
        <v>6</v>
      </c>
      <c r="L49" s="18">
        <v>5</v>
      </c>
      <c r="M49" s="14">
        <f t="shared" si="4"/>
        <v>1.2</v>
      </c>
      <c r="N49" s="123">
        <v>1</v>
      </c>
      <c r="O49" s="25"/>
    </row>
    <row r="50" spans="2:15" ht="45" x14ac:dyDescent="0.25">
      <c r="B50" s="156"/>
      <c r="C50" s="156"/>
      <c r="D50" s="191"/>
      <c r="E50" s="199"/>
      <c r="F50" s="50" t="s">
        <v>165</v>
      </c>
      <c r="G50" s="68" t="s">
        <v>166</v>
      </c>
      <c r="H50" s="17" t="s">
        <v>167</v>
      </c>
      <c r="I50" s="18" t="s">
        <v>168</v>
      </c>
      <c r="J50" s="68" t="s">
        <v>169</v>
      </c>
      <c r="K50" s="86">
        <v>3</v>
      </c>
      <c r="L50" s="86">
        <v>3</v>
      </c>
      <c r="M50" s="53">
        <f t="shared" si="4"/>
        <v>1</v>
      </c>
      <c r="N50" s="98">
        <v>1</v>
      </c>
      <c r="O50" s="25"/>
    </row>
    <row r="51" spans="2:15" ht="44.25" customHeight="1" x14ac:dyDescent="0.25">
      <c r="B51" s="94" t="s">
        <v>170</v>
      </c>
      <c r="C51" s="94" t="s">
        <v>171</v>
      </c>
      <c r="D51" s="107">
        <v>0.95</v>
      </c>
      <c r="E51" s="199"/>
      <c r="F51" s="112" t="s">
        <v>172</v>
      </c>
      <c r="G51" s="43" t="s">
        <v>173</v>
      </c>
      <c r="H51" s="45">
        <v>0.91</v>
      </c>
      <c r="I51" s="45">
        <v>1</v>
      </c>
      <c r="J51" s="43" t="s">
        <v>174</v>
      </c>
      <c r="K51" s="118">
        <v>701</v>
      </c>
      <c r="L51" s="118">
        <v>701</v>
      </c>
      <c r="M51" s="119">
        <f t="shared" si="4"/>
        <v>1</v>
      </c>
      <c r="N51" s="145">
        <v>1</v>
      </c>
      <c r="O51" s="106"/>
    </row>
    <row r="52" spans="2:15" ht="75" x14ac:dyDescent="0.25">
      <c r="B52" s="166" t="s">
        <v>170</v>
      </c>
      <c r="C52" s="179" t="s">
        <v>175</v>
      </c>
      <c r="D52" s="161">
        <v>0.95</v>
      </c>
      <c r="E52" s="199"/>
      <c r="F52" s="50" t="s">
        <v>176</v>
      </c>
      <c r="G52" s="68" t="s">
        <v>177</v>
      </c>
      <c r="H52" s="17" t="s">
        <v>178</v>
      </c>
      <c r="I52" s="20">
        <v>0.95</v>
      </c>
      <c r="J52" s="68" t="s">
        <v>179</v>
      </c>
      <c r="K52" s="86">
        <v>936</v>
      </c>
      <c r="L52" s="86">
        <v>500</v>
      </c>
      <c r="M52" s="53">
        <f t="shared" si="4"/>
        <v>1.8720000000000001</v>
      </c>
      <c r="N52" s="146">
        <v>1</v>
      </c>
      <c r="O52" s="52"/>
    </row>
    <row r="53" spans="2:15" ht="60" x14ac:dyDescent="0.25">
      <c r="B53" s="167"/>
      <c r="C53" s="180"/>
      <c r="D53" s="189"/>
      <c r="E53" s="199"/>
      <c r="F53" s="50" t="s">
        <v>180</v>
      </c>
      <c r="G53" s="68" t="s">
        <v>181</v>
      </c>
      <c r="H53" s="17" t="s">
        <v>182</v>
      </c>
      <c r="I53" s="18">
        <v>4</v>
      </c>
      <c r="J53" s="68" t="s">
        <v>183</v>
      </c>
      <c r="K53" s="118">
        <v>4</v>
      </c>
      <c r="L53" s="118">
        <v>4</v>
      </c>
      <c r="M53" s="121">
        <f t="shared" si="4"/>
        <v>1</v>
      </c>
      <c r="N53" s="147">
        <v>1</v>
      </c>
      <c r="O53" s="122"/>
    </row>
    <row r="54" spans="2:15" ht="45" x14ac:dyDescent="0.25">
      <c r="B54" s="167"/>
      <c r="C54" s="181"/>
      <c r="D54" s="162"/>
      <c r="E54" s="199"/>
      <c r="F54" s="50" t="s">
        <v>184</v>
      </c>
      <c r="G54" s="68" t="s">
        <v>185</v>
      </c>
      <c r="H54" s="17">
        <v>0</v>
      </c>
      <c r="I54" s="17">
        <v>1</v>
      </c>
      <c r="J54" s="68" t="s">
        <v>186</v>
      </c>
      <c r="K54" s="28">
        <v>1</v>
      </c>
      <c r="L54" s="28">
        <v>1</v>
      </c>
      <c r="M54" s="69">
        <f t="shared" si="4"/>
        <v>1</v>
      </c>
      <c r="N54" s="77">
        <v>1</v>
      </c>
      <c r="O54" s="25"/>
    </row>
    <row r="55" spans="2:15" ht="67.5" customHeight="1" x14ac:dyDescent="0.25">
      <c r="B55" s="167"/>
      <c r="C55" s="94" t="s">
        <v>187</v>
      </c>
      <c r="D55" s="107">
        <v>0.95</v>
      </c>
      <c r="E55" s="199"/>
      <c r="F55" s="50" t="s">
        <v>188</v>
      </c>
      <c r="G55" s="68" t="s">
        <v>189</v>
      </c>
      <c r="H55" s="17">
        <v>0</v>
      </c>
      <c r="I55" s="17">
        <v>3</v>
      </c>
      <c r="J55" s="68" t="s">
        <v>190</v>
      </c>
      <c r="K55" s="28">
        <v>3</v>
      </c>
      <c r="L55" s="28">
        <v>3</v>
      </c>
      <c r="M55" s="69">
        <f t="shared" si="4"/>
        <v>1</v>
      </c>
      <c r="N55" s="77">
        <v>1</v>
      </c>
      <c r="O55" s="25"/>
    </row>
    <row r="56" spans="2:15" ht="75" x14ac:dyDescent="0.25">
      <c r="B56" s="167"/>
      <c r="C56" s="166" t="s">
        <v>103</v>
      </c>
      <c r="D56" s="163">
        <v>0.6</v>
      </c>
      <c r="E56" s="199"/>
      <c r="F56" s="41" t="s">
        <v>191</v>
      </c>
      <c r="G56" s="68" t="s">
        <v>192</v>
      </c>
      <c r="H56" s="20" t="s">
        <v>193</v>
      </c>
      <c r="I56" s="14">
        <v>1</v>
      </c>
      <c r="J56" s="68" t="s">
        <v>194</v>
      </c>
      <c r="K56" s="86">
        <v>111</v>
      </c>
      <c r="L56" s="86">
        <v>111</v>
      </c>
      <c r="M56" s="14">
        <f t="shared" si="4"/>
        <v>1</v>
      </c>
      <c r="N56" s="123">
        <v>1</v>
      </c>
      <c r="O56" s="52"/>
    </row>
    <row r="57" spans="2:15" ht="75" customHeight="1" x14ac:dyDescent="0.25">
      <c r="B57" s="167"/>
      <c r="C57" s="167"/>
      <c r="D57" s="164"/>
      <c r="E57" s="199"/>
      <c r="F57" s="41" t="s">
        <v>195</v>
      </c>
      <c r="G57" s="54" t="s">
        <v>196</v>
      </c>
      <c r="H57" s="55">
        <v>0.25</v>
      </c>
      <c r="I57" s="14"/>
      <c r="J57" s="20" t="s">
        <v>197</v>
      </c>
      <c r="K57" s="59">
        <v>38629275009</v>
      </c>
      <c r="L57" s="59">
        <v>50383972220</v>
      </c>
      <c r="M57" s="15">
        <f t="shared" si="4"/>
        <v>0.76669768791405546</v>
      </c>
      <c r="N57" s="101">
        <v>1</v>
      </c>
      <c r="O57" s="52"/>
    </row>
    <row r="58" spans="2:15" ht="60" x14ac:dyDescent="0.25">
      <c r="B58" s="167"/>
      <c r="C58" s="167"/>
      <c r="D58" s="164"/>
      <c r="E58" s="199"/>
      <c r="F58" s="35" t="s">
        <v>198</v>
      </c>
      <c r="G58" s="43" t="s">
        <v>199</v>
      </c>
      <c r="H58" s="48" t="s">
        <v>200</v>
      </c>
      <c r="I58" s="44">
        <v>1</v>
      </c>
      <c r="J58" s="43" t="s">
        <v>201</v>
      </c>
      <c r="K58" s="57">
        <v>1</v>
      </c>
      <c r="L58" s="57">
        <v>1</v>
      </c>
      <c r="M58" s="123">
        <f t="shared" si="4"/>
        <v>1</v>
      </c>
      <c r="N58" s="56">
        <v>1</v>
      </c>
      <c r="O58" s="106"/>
    </row>
    <row r="59" spans="2:15" ht="75" x14ac:dyDescent="0.25">
      <c r="B59" s="167"/>
      <c r="C59" s="167"/>
      <c r="D59" s="164"/>
      <c r="E59" s="199"/>
      <c r="F59" s="41" t="s">
        <v>202</v>
      </c>
      <c r="G59" s="17" t="s">
        <v>203</v>
      </c>
      <c r="H59" s="14">
        <v>0.6</v>
      </c>
      <c r="I59" s="14">
        <v>1</v>
      </c>
      <c r="J59" s="20" t="s">
        <v>204</v>
      </c>
      <c r="K59" s="86">
        <v>365</v>
      </c>
      <c r="L59" s="86">
        <v>396</v>
      </c>
      <c r="M59" s="14">
        <f t="shared" si="4"/>
        <v>0.92171717171717171</v>
      </c>
      <c r="N59" s="123">
        <v>0.92</v>
      </c>
      <c r="O59" s="124"/>
    </row>
    <row r="60" spans="2:15" ht="60" x14ac:dyDescent="0.25">
      <c r="B60" s="167"/>
      <c r="C60" s="167"/>
      <c r="D60" s="164"/>
      <c r="E60" s="199"/>
      <c r="F60" s="50" t="s">
        <v>205</v>
      </c>
      <c r="G60" s="68" t="s">
        <v>206</v>
      </c>
      <c r="H60" s="18">
        <v>0</v>
      </c>
      <c r="I60" s="17" t="s">
        <v>207</v>
      </c>
      <c r="J60" s="17"/>
      <c r="K60" s="86">
        <v>6300</v>
      </c>
      <c r="L60" s="86">
        <v>6000</v>
      </c>
      <c r="M60" s="53">
        <f t="shared" si="4"/>
        <v>1.05</v>
      </c>
      <c r="N60" s="98">
        <v>1</v>
      </c>
      <c r="O60" s="25"/>
    </row>
    <row r="61" spans="2:15" ht="30" x14ac:dyDescent="0.25">
      <c r="B61" s="168"/>
      <c r="C61" s="168"/>
      <c r="D61" s="165"/>
      <c r="E61" s="200"/>
      <c r="F61" s="112" t="s">
        <v>208</v>
      </c>
      <c r="G61" s="58" t="s">
        <v>209</v>
      </c>
      <c r="H61" s="44">
        <v>4</v>
      </c>
      <c r="I61" s="44">
        <v>4</v>
      </c>
      <c r="J61" s="126" t="s">
        <v>210</v>
      </c>
      <c r="K61" s="127">
        <v>0</v>
      </c>
      <c r="L61" s="127">
        <v>4</v>
      </c>
      <c r="M61" s="128">
        <f t="shared" si="4"/>
        <v>0</v>
      </c>
      <c r="N61" s="148">
        <v>0</v>
      </c>
      <c r="O61" s="129"/>
    </row>
    <row r="62" spans="2:15" ht="49.5" customHeight="1" x14ac:dyDescent="0.25">
      <c r="B62" s="155" t="s">
        <v>124</v>
      </c>
      <c r="C62" s="155" t="s">
        <v>211</v>
      </c>
      <c r="D62" s="163">
        <v>0.95</v>
      </c>
      <c r="E62" s="204" t="s">
        <v>212</v>
      </c>
      <c r="F62" s="174" t="s">
        <v>213</v>
      </c>
      <c r="G62" s="174" t="s">
        <v>214</v>
      </c>
      <c r="H62" s="192">
        <v>0</v>
      </c>
      <c r="I62" s="192" t="s">
        <v>215</v>
      </c>
      <c r="J62" s="68" t="s">
        <v>216</v>
      </c>
      <c r="K62" s="59">
        <v>363</v>
      </c>
      <c r="L62" s="59">
        <v>165</v>
      </c>
      <c r="M62" s="60">
        <v>2.2000000000000002</v>
      </c>
      <c r="N62" s="77">
        <v>1</v>
      </c>
      <c r="O62" s="25"/>
    </row>
    <row r="63" spans="2:15" ht="30" x14ac:dyDescent="0.25">
      <c r="B63" s="157"/>
      <c r="C63" s="157"/>
      <c r="D63" s="164"/>
      <c r="E63" s="205"/>
      <c r="F63" s="175"/>
      <c r="G63" s="175"/>
      <c r="H63" s="194"/>
      <c r="I63" s="194"/>
      <c r="J63" s="50" t="s">
        <v>217</v>
      </c>
      <c r="K63" s="21">
        <v>31660</v>
      </c>
      <c r="L63" s="21">
        <v>345</v>
      </c>
      <c r="M63" s="61">
        <v>0.91769999999999996</v>
      </c>
      <c r="N63" s="149">
        <v>1</v>
      </c>
      <c r="O63" s="35"/>
    </row>
    <row r="64" spans="2:15" ht="61.5" customHeight="1" x14ac:dyDescent="0.25">
      <c r="B64" s="156"/>
      <c r="C64" s="156"/>
      <c r="D64" s="165"/>
      <c r="E64" s="206"/>
      <c r="F64" s="50" t="s">
        <v>218</v>
      </c>
      <c r="G64" s="68" t="s">
        <v>219</v>
      </c>
      <c r="H64" s="17" t="s">
        <v>220</v>
      </c>
      <c r="I64" s="17" t="s">
        <v>221</v>
      </c>
      <c r="J64" s="68" t="s">
        <v>222</v>
      </c>
      <c r="K64" s="130">
        <f>99+199+107</f>
        <v>405</v>
      </c>
      <c r="L64" s="18">
        <f>147+147+106</f>
        <v>400</v>
      </c>
      <c r="M64" s="14">
        <f t="shared" ref="M64:M76" si="5">+K64/L64</f>
        <v>1.0125</v>
      </c>
      <c r="N64" s="123">
        <v>1</v>
      </c>
      <c r="O64" s="25"/>
    </row>
    <row r="65" spans="2:15" ht="66.75" customHeight="1" x14ac:dyDescent="0.25">
      <c r="B65" s="155" t="s">
        <v>102</v>
      </c>
      <c r="C65" s="94" t="s">
        <v>223</v>
      </c>
      <c r="D65" s="96" t="s">
        <v>224</v>
      </c>
      <c r="E65" s="62" t="s">
        <v>225</v>
      </c>
      <c r="F65" s="50" t="s">
        <v>226</v>
      </c>
      <c r="G65" s="68" t="s">
        <v>227</v>
      </c>
      <c r="H65" s="18">
        <v>0</v>
      </c>
      <c r="I65" s="18">
        <v>1</v>
      </c>
      <c r="J65" s="17" t="s">
        <v>228</v>
      </c>
      <c r="K65" s="86">
        <v>1</v>
      </c>
      <c r="L65" s="86">
        <v>1</v>
      </c>
      <c r="M65" s="53">
        <f t="shared" si="5"/>
        <v>1</v>
      </c>
      <c r="N65" s="98">
        <v>1</v>
      </c>
      <c r="O65" s="122"/>
    </row>
    <row r="66" spans="2:15" ht="33.75" x14ac:dyDescent="0.25">
      <c r="B66" s="157"/>
      <c r="C66" s="155" t="s">
        <v>223</v>
      </c>
      <c r="D66" s="153" t="s">
        <v>224</v>
      </c>
      <c r="E66" s="207" t="s">
        <v>229</v>
      </c>
      <c r="F66" s="174" t="s">
        <v>230</v>
      </c>
      <c r="G66" s="174" t="s">
        <v>231</v>
      </c>
      <c r="H66" s="226">
        <v>2</v>
      </c>
      <c r="I66" s="226">
        <v>3</v>
      </c>
      <c r="J66" s="63" t="s">
        <v>232</v>
      </c>
      <c r="K66" s="21">
        <v>3</v>
      </c>
      <c r="L66" s="21">
        <v>3</v>
      </c>
      <c r="M66" s="22">
        <f t="shared" si="5"/>
        <v>1</v>
      </c>
      <c r="N66" s="138">
        <v>1</v>
      </c>
      <c r="O66" s="131" t="s">
        <v>233</v>
      </c>
    </row>
    <row r="67" spans="2:15" ht="22.5" x14ac:dyDescent="0.25">
      <c r="B67" s="157"/>
      <c r="C67" s="156"/>
      <c r="D67" s="154"/>
      <c r="E67" s="208"/>
      <c r="F67" s="175"/>
      <c r="G67" s="175"/>
      <c r="H67" s="227"/>
      <c r="I67" s="227"/>
      <c r="J67" s="64" t="s">
        <v>234</v>
      </c>
      <c r="K67" s="86">
        <v>3</v>
      </c>
      <c r="L67" s="86">
        <v>3</v>
      </c>
      <c r="M67" s="53">
        <f t="shared" si="5"/>
        <v>1</v>
      </c>
      <c r="N67" s="138"/>
      <c r="O67" s="125" t="s">
        <v>235</v>
      </c>
    </row>
    <row r="68" spans="2:15" ht="66.75" customHeight="1" x14ac:dyDescent="0.25">
      <c r="B68" s="156"/>
      <c r="C68" s="94" t="s">
        <v>236</v>
      </c>
      <c r="D68" s="96" t="s">
        <v>224</v>
      </c>
      <c r="E68" s="209"/>
      <c r="F68" s="112" t="s">
        <v>237</v>
      </c>
      <c r="G68" s="43" t="s">
        <v>238</v>
      </c>
      <c r="H68" s="44">
        <v>0</v>
      </c>
      <c r="I68" s="44">
        <v>3</v>
      </c>
      <c r="J68" s="132" t="s">
        <v>239</v>
      </c>
      <c r="K68" s="86">
        <v>3</v>
      </c>
      <c r="L68" s="86">
        <v>3</v>
      </c>
      <c r="M68" s="53">
        <f t="shared" si="5"/>
        <v>1</v>
      </c>
      <c r="N68" s="98">
        <v>1</v>
      </c>
      <c r="O68" s="106"/>
    </row>
    <row r="69" spans="2:15" ht="60" x14ac:dyDescent="0.25">
      <c r="B69" s="176" t="s">
        <v>240</v>
      </c>
      <c r="C69" s="155" t="s">
        <v>241</v>
      </c>
      <c r="D69" s="179" t="s">
        <v>242</v>
      </c>
      <c r="E69" s="195" t="s">
        <v>243</v>
      </c>
      <c r="F69" s="50" t="s">
        <v>244</v>
      </c>
      <c r="G69" s="68" t="s">
        <v>245</v>
      </c>
      <c r="H69" s="65">
        <v>86676708816</v>
      </c>
      <c r="I69" s="66">
        <v>98966823849.104004</v>
      </c>
      <c r="J69" s="133" t="s">
        <v>246</v>
      </c>
      <c r="K69" s="134">
        <v>116100025400</v>
      </c>
      <c r="L69" s="134">
        <v>98966823849</v>
      </c>
      <c r="M69" s="89">
        <f t="shared" si="5"/>
        <v>1.1731206568490187</v>
      </c>
      <c r="N69" s="123">
        <v>1</v>
      </c>
      <c r="O69" s="135"/>
    </row>
    <row r="70" spans="2:15" ht="72" customHeight="1" x14ac:dyDescent="0.25">
      <c r="B70" s="177"/>
      <c r="C70" s="157"/>
      <c r="D70" s="180"/>
      <c r="E70" s="196"/>
      <c r="F70" s="50" t="s">
        <v>247</v>
      </c>
      <c r="G70" s="68" t="s">
        <v>248</v>
      </c>
      <c r="H70" s="67">
        <v>204722401702.56</v>
      </c>
      <c r="I70" s="65">
        <v>224075013841</v>
      </c>
      <c r="J70" s="74" t="s">
        <v>249</v>
      </c>
      <c r="K70" s="134">
        <v>235014858359</v>
      </c>
      <c r="L70" s="134">
        <v>224075013841</v>
      </c>
      <c r="M70" s="89">
        <f t="shared" si="5"/>
        <v>1.0488222418487174</v>
      </c>
      <c r="N70" s="149">
        <v>1</v>
      </c>
      <c r="O70" s="135"/>
    </row>
    <row r="71" spans="2:15" ht="60" x14ac:dyDescent="0.25">
      <c r="B71" s="177"/>
      <c r="C71" s="156"/>
      <c r="D71" s="181"/>
      <c r="E71" s="196"/>
      <c r="F71" s="35" t="s">
        <v>250</v>
      </c>
      <c r="G71" s="68" t="s">
        <v>251</v>
      </c>
      <c r="H71" s="65">
        <v>38576923844.699997</v>
      </c>
      <c r="I71" s="53">
        <v>1</v>
      </c>
      <c r="J71" s="69" t="s">
        <v>252</v>
      </c>
      <c r="K71" s="136">
        <v>39592252545</v>
      </c>
      <c r="L71" s="136">
        <v>38576923845</v>
      </c>
      <c r="M71" s="89">
        <f t="shared" si="5"/>
        <v>1.026319586913657</v>
      </c>
      <c r="N71" s="149">
        <v>1</v>
      </c>
      <c r="O71" s="135"/>
    </row>
    <row r="72" spans="2:15" ht="60" x14ac:dyDescent="0.25">
      <c r="B72" s="177"/>
      <c r="C72" s="166" t="s">
        <v>253</v>
      </c>
      <c r="D72" s="182">
        <v>0.9</v>
      </c>
      <c r="E72" s="196"/>
      <c r="F72" s="30" t="s">
        <v>254</v>
      </c>
      <c r="G72" s="30" t="s">
        <v>255</v>
      </c>
      <c r="H72" s="142">
        <v>39818148371</v>
      </c>
      <c r="I72" s="27">
        <v>1</v>
      </c>
      <c r="J72" s="68" t="s">
        <v>256</v>
      </c>
      <c r="K72" s="136">
        <v>39818148371</v>
      </c>
      <c r="L72" s="136">
        <v>39818148371</v>
      </c>
      <c r="M72" s="89">
        <f t="shared" si="5"/>
        <v>1</v>
      </c>
      <c r="N72" s="149">
        <v>1</v>
      </c>
      <c r="O72" s="69"/>
    </row>
    <row r="73" spans="2:15" ht="38.25" customHeight="1" x14ac:dyDescent="0.25">
      <c r="B73" s="177"/>
      <c r="C73" s="167"/>
      <c r="D73" s="183"/>
      <c r="E73" s="196"/>
      <c r="F73" s="174" t="s">
        <v>257</v>
      </c>
      <c r="G73" s="174" t="s">
        <v>258</v>
      </c>
      <c r="H73" s="230" t="s">
        <v>259</v>
      </c>
      <c r="I73" s="228" t="s">
        <v>260</v>
      </c>
      <c r="J73" s="68" t="s">
        <v>261</v>
      </c>
      <c r="K73" s="70">
        <v>18689747617</v>
      </c>
      <c r="L73" s="70">
        <v>18721501375</v>
      </c>
      <c r="M73" s="71">
        <f t="shared" si="5"/>
        <v>0.99830388827455885</v>
      </c>
      <c r="N73" s="72">
        <v>1</v>
      </c>
      <c r="O73" s="76"/>
    </row>
    <row r="74" spans="2:15" ht="29.25" customHeight="1" x14ac:dyDescent="0.25">
      <c r="B74" s="177"/>
      <c r="C74" s="167"/>
      <c r="D74" s="183"/>
      <c r="E74" s="196"/>
      <c r="F74" s="175"/>
      <c r="G74" s="175"/>
      <c r="H74" s="231"/>
      <c r="I74" s="229"/>
      <c r="J74" s="68" t="s">
        <v>262</v>
      </c>
      <c r="K74" s="73">
        <v>30</v>
      </c>
      <c r="L74" s="73">
        <v>29</v>
      </c>
      <c r="M74" s="72">
        <f t="shared" si="5"/>
        <v>1.0344827586206897</v>
      </c>
      <c r="N74" s="72">
        <v>1</v>
      </c>
      <c r="O74" s="76"/>
    </row>
    <row r="75" spans="2:15" ht="20.25" customHeight="1" x14ac:dyDescent="0.25">
      <c r="B75" s="177"/>
      <c r="C75" s="167"/>
      <c r="D75" s="183"/>
      <c r="E75" s="196"/>
      <c r="F75" s="220" t="s">
        <v>263</v>
      </c>
      <c r="G75" s="174" t="s">
        <v>264</v>
      </c>
      <c r="H75" s="222" t="s">
        <v>265</v>
      </c>
      <c r="I75" s="224" t="s">
        <v>266</v>
      </c>
      <c r="J75" s="174" t="s">
        <v>267</v>
      </c>
      <c r="K75" s="75">
        <v>5261134435</v>
      </c>
      <c r="L75" s="75">
        <v>5426532666</v>
      </c>
      <c r="M75" s="71">
        <f t="shared" si="5"/>
        <v>0.96952045787242669</v>
      </c>
      <c r="N75" s="137">
        <v>0.97</v>
      </c>
      <c r="O75" s="31"/>
    </row>
    <row r="76" spans="2:15" ht="21.75" customHeight="1" x14ac:dyDescent="0.25">
      <c r="B76" s="177"/>
      <c r="C76" s="167"/>
      <c r="D76" s="183"/>
      <c r="E76" s="196"/>
      <c r="F76" s="221"/>
      <c r="G76" s="175"/>
      <c r="H76" s="223"/>
      <c r="I76" s="225"/>
      <c r="J76" s="175"/>
      <c r="K76" s="73">
        <v>20</v>
      </c>
      <c r="L76" s="73">
        <v>13</v>
      </c>
      <c r="M76" s="76">
        <f t="shared" si="5"/>
        <v>1.5384615384615385</v>
      </c>
      <c r="N76" s="77">
        <v>1</v>
      </c>
      <c r="O76" s="31"/>
    </row>
    <row r="77" spans="2:15" ht="53.25" customHeight="1" x14ac:dyDescent="0.25">
      <c r="B77" s="177"/>
      <c r="C77" s="167"/>
      <c r="D77" s="183"/>
      <c r="E77" s="196"/>
      <c r="F77" s="50" t="s">
        <v>268</v>
      </c>
      <c r="G77" s="68" t="s">
        <v>269</v>
      </c>
      <c r="H77" s="65" t="s">
        <v>270</v>
      </c>
      <c r="I77" s="74">
        <v>311315094952</v>
      </c>
      <c r="J77" s="68" t="s">
        <v>271</v>
      </c>
      <c r="K77" s="100">
        <f>334288935617.71/464091309209.91</f>
        <v>0.72030854485687013</v>
      </c>
      <c r="L77" s="100">
        <f>311315094952.21/402016913346.21</f>
        <v>0.77438307846543475</v>
      </c>
      <c r="M77" s="137">
        <f>+K77-L77</f>
        <v>-5.4074533608564623E-2</v>
      </c>
      <c r="N77" s="138">
        <v>1</v>
      </c>
      <c r="O77" s="139"/>
    </row>
    <row r="78" spans="2:15" ht="47.25" customHeight="1" x14ac:dyDescent="0.25">
      <c r="B78" s="177"/>
      <c r="C78" s="168"/>
      <c r="D78" s="184"/>
      <c r="E78" s="196"/>
      <c r="F78" s="50" t="s">
        <v>272</v>
      </c>
      <c r="G78" s="68" t="s">
        <v>273</v>
      </c>
      <c r="H78" s="32" t="s">
        <v>274</v>
      </c>
      <c r="I78" s="17" t="s">
        <v>275</v>
      </c>
      <c r="J78" s="68" t="s">
        <v>276</v>
      </c>
      <c r="K78" s="104">
        <v>393311003024</v>
      </c>
      <c r="L78" s="140">
        <f>356925852563+14277000000</f>
        <v>371202852563</v>
      </c>
      <c r="M78" s="89">
        <f>(K78-L78)/L78</f>
        <v>5.9558137305121696E-2</v>
      </c>
      <c r="N78" s="138">
        <v>1</v>
      </c>
      <c r="O78" s="141"/>
    </row>
    <row r="79" spans="2:15" ht="165" x14ac:dyDescent="0.25">
      <c r="B79" s="178"/>
      <c r="C79" s="94" t="s">
        <v>277</v>
      </c>
      <c r="D79" s="120">
        <v>0.87</v>
      </c>
      <c r="E79" s="197"/>
      <c r="F79" s="50" t="s">
        <v>278</v>
      </c>
      <c r="G79" s="68" t="s">
        <v>279</v>
      </c>
      <c r="H79" s="17" t="s">
        <v>280</v>
      </c>
      <c r="I79" s="18"/>
      <c r="J79" s="17"/>
      <c r="K79" s="86"/>
      <c r="L79" s="86"/>
      <c r="M79" s="86"/>
      <c r="N79" s="73" t="s">
        <v>281</v>
      </c>
      <c r="O79" s="28"/>
    </row>
    <row r="82" spans="2:15" ht="18.75" x14ac:dyDescent="0.3">
      <c r="C82" s="78"/>
    </row>
    <row r="83" spans="2:15" ht="18.75" x14ac:dyDescent="0.3">
      <c r="C83" s="78" t="s">
        <v>284</v>
      </c>
    </row>
    <row r="84" spans="2:15" ht="18.75" x14ac:dyDescent="0.3">
      <c r="C84" s="79" t="s">
        <v>285</v>
      </c>
    </row>
    <row r="88" spans="2:15" ht="18.75" x14ac:dyDescent="0.3">
      <c r="B88" s="80"/>
      <c r="C88" s="78"/>
      <c r="D88" s="80"/>
      <c r="E88" s="80"/>
      <c r="F88" s="80"/>
      <c r="G88" s="80"/>
      <c r="H88" s="80"/>
      <c r="I88" s="81"/>
      <c r="J88" s="82"/>
      <c r="K88" s="80"/>
      <c r="L88" s="80"/>
      <c r="M88" s="80"/>
      <c r="N88" s="80"/>
      <c r="O88" s="83"/>
    </row>
    <row r="89" spans="2:15" ht="18.75" x14ac:dyDescent="0.3">
      <c r="C89" s="79"/>
      <c r="I89" s="84"/>
      <c r="J89" s="85"/>
    </row>
  </sheetData>
  <mergeCells count="92">
    <mergeCell ref="E2:N2"/>
    <mergeCell ref="E1:N1"/>
    <mergeCell ref="F75:F76"/>
    <mergeCell ref="G75:G76"/>
    <mergeCell ref="H75:H76"/>
    <mergeCell ref="I75:I76"/>
    <mergeCell ref="J75:J76"/>
    <mergeCell ref="I66:I67"/>
    <mergeCell ref="H66:H67"/>
    <mergeCell ref="G66:G67"/>
    <mergeCell ref="F66:F67"/>
    <mergeCell ref="I73:I74"/>
    <mergeCell ref="H73:H74"/>
    <mergeCell ref="G73:G74"/>
    <mergeCell ref="F73:F74"/>
    <mergeCell ref="J27:J30"/>
    <mergeCell ref="C62:C64"/>
    <mergeCell ref="B62:B64"/>
    <mergeCell ref="F62:F63"/>
    <mergeCell ref="G62:G63"/>
    <mergeCell ref="H62:H63"/>
    <mergeCell ref="D62:D64"/>
    <mergeCell ref="J11:J15"/>
    <mergeCell ref="F17:F18"/>
    <mergeCell ref="G17:G18"/>
    <mergeCell ref="H17:H18"/>
    <mergeCell ref="J25:J26"/>
    <mergeCell ref="H25:H26"/>
    <mergeCell ref="I25:I26"/>
    <mergeCell ref="B16:B32"/>
    <mergeCell ref="F9:F10"/>
    <mergeCell ref="G9:G10"/>
    <mergeCell ref="H9:H10"/>
    <mergeCell ref="I9:I10"/>
    <mergeCell ref="F11:F15"/>
    <mergeCell ref="G11:G15"/>
    <mergeCell ref="H11:H15"/>
    <mergeCell ref="I11:I15"/>
    <mergeCell ref="B9:B10"/>
    <mergeCell ref="C9:C10"/>
    <mergeCell ref="D9:D10"/>
    <mergeCell ref="B11:B15"/>
    <mergeCell ref="C11:C15"/>
    <mergeCell ref="D11:D15"/>
    <mergeCell ref="H27:H30"/>
    <mergeCell ref="I27:I30"/>
    <mergeCell ref="E69:E79"/>
    <mergeCell ref="E42:E61"/>
    <mergeCell ref="E7:E32"/>
    <mergeCell ref="F33:F34"/>
    <mergeCell ref="F44:F45"/>
    <mergeCell ref="I44:I45"/>
    <mergeCell ref="E62:E64"/>
    <mergeCell ref="I62:I63"/>
    <mergeCell ref="E66:E68"/>
    <mergeCell ref="C44:C45"/>
    <mergeCell ref="D46:D48"/>
    <mergeCell ref="D49:D50"/>
    <mergeCell ref="D52:D54"/>
    <mergeCell ref="D56:D61"/>
    <mergeCell ref="D4:N4"/>
    <mergeCell ref="I17:I18"/>
    <mergeCell ref="F25:F26"/>
    <mergeCell ref="G25:G26"/>
    <mergeCell ref="B69:B79"/>
    <mergeCell ref="C69:C71"/>
    <mergeCell ref="C72:C78"/>
    <mergeCell ref="D69:D71"/>
    <mergeCell ref="D72:D78"/>
    <mergeCell ref="C49:C50"/>
    <mergeCell ref="C52:C54"/>
    <mergeCell ref="C56:C61"/>
    <mergeCell ref="F27:F30"/>
    <mergeCell ref="G27:G30"/>
    <mergeCell ref="D16:D32"/>
    <mergeCell ref="C16:C32"/>
    <mergeCell ref="D66:D67"/>
    <mergeCell ref="C66:C67"/>
    <mergeCell ref="B65:B68"/>
    <mergeCell ref="E33:E41"/>
    <mergeCell ref="D33:D34"/>
    <mergeCell ref="C33:C34"/>
    <mergeCell ref="B33:B34"/>
    <mergeCell ref="B37:B40"/>
    <mergeCell ref="C37:C40"/>
    <mergeCell ref="D37:D40"/>
    <mergeCell ref="B44:B45"/>
    <mergeCell ref="B46:B48"/>
    <mergeCell ref="B49:B50"/>
    <mergeCell ref="B52:B61"/>
    <mergeCell ref="C46:C48"/>
    <mergeCell ref="D44:D45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022-desint-304</dc:creator>
  <cp:lastModifiedBy>022-desint-304</cp:lastModifiedBy>
  <dcterms:created xsi:type="dcterms:W3CDTF">2020-01-31T13:21:09Z</dcterms:created>
  <dcterms:modified xsi:type="dcterms:W3CDTF">2020-06-12T20:11:15Z</dcterms:modified>
</cp:coreProperties>
</file>