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Camila\Desktop\"/>
    </mc:Choice>
  </mc:AlternateContent>
  <bookViews>
    <workbookView xWindow="0" yWindow="0" windowWidth="20520" windowHeight="7170" tabRatio="500"/>
  </bookViews>
  <sheets>
    <sheet name="Sistematización" sheetId="1" r:id="rId1"/>
    <sheet name="Gráficas" sheetId="2" r:id="rId2"/>
  </sheets>
  <calcPr calcId="152511"/>
</workbook>
</file>

<file path=xl/calcChain.xml><?xml version="1.0" encoding="utf-8"?>
<calcChain xmlns="http://schemas.openxmlformats.org/spreadsheetml/2006/main">
  <c r="G104" i="2" l="1"/>
  <c r="F104" i="2"/>
  <c r="E104" i="2"/>
  <c r="D104" i="2"/>
  <c r="C104" i="2"/>
  <c r="H104" i="2" s="1"/>
  <c r="G103" i="2"/>
  <c r="F103" i="2"/>
  <c r="E103" i="2"/>
  <c r="D103" i="2"/>
  <c r="C103" i="2"/>
  <c r="H103" i="2" s="1"/>
  <c r="G102" i="2"/>
  <c r="G108" i="2" s="1"/>
  <c r="F102" i="2"/>
  <c r="F108" i="2" s="1"/>
  <c r="E102" i="2"/>
  <c r="E108" i="2" s="1"/>
  <c r="D102" i="2"/>
  <c r="D108" i="2" s="1"/>
  <c r="C102" i="2"/>
  <c r="C108" i="2" s="1"/>
  <c r="H101" i="2"/>
  <c r="G101" i="2"/>
  <c r="G107" i="2" s="1"/>
  <c r="F101" i="2"/>
  <c r="F107" i="2" s="1"/>
  <c r="E101" i="2"/>
  <c r="E107" i="2" s="1"/>
  <c r="D101" i="2"/>
  <c r="D107" i="2" s="1"/>
  <c r="C101" i="2"/>
  <c r="C107" i="2" s="1"/>
  <c r="G100" i="2"/>
  <c r="G106" i="2" s="1"/>
  <c r="F100" i="2"/>
  <c r="F105" i="2" s="1"/>
  <c r="E100" i="2"/>
  <c r="E106" i="2" s="1"/>
  <c r="D100" i="2"/>
  <c r="D106" i="2" s="1"/>
  <c r="C100" i="2"/>
  <c r="H100" i="2" s="1"/>
  <c r="B98" i="2"/>
  <c r="G87" i="2"/>
  <c r="F87" i="2"/>
  <c r="E87" i="2"/>
  <c r="D87" i="2"/>
  <c r="C87" i="2"/>
  <c r="G86" i="2"/>
  <c r="G92" i="2" s="1"/>
  <c r="F86" i="2"/>
  <c r="F92" i="2" s="1"/>
  <c r="E86" i="2"/>
  <c r="E92" i="2" s="1"/>
  <c r="D86" i="2"/>
  <c r="D92" i="2" s="1"/>
  <c r="C86" i="2"/>
  <c r="G85" i="2"/>
  <c r="G91" i="2" s="1"/>
  <c r="F85" i="2"/>
  <c r="F91" i="2" s="1"/>
  <c r="E85" i="2"/>
  <c r="E91" i="2" s="1"/>
  <c r="D85" i="2"/>
  <c r="D91" i="2" s="1"/>
  <c r="C85" i="2"/>
  <c r="C91" i="2" s="1"/>
  <c r="G84" i="2"/>
  <c r="G90" i="2" s="1"/>
  <c r="F84" i="2"/>
  <c r="F90" i="2" s="1"/>
  <c r="E84" i="2"/>
  <c r="E90" i="2" s="1"/>
  <c r="D84" i="2"/>
  <c r="D90" i="2" s="1"/>
  <c r="C84" i="2"/>
  <c r="C90" i="2" s="1"/>
  <c r="G83" i="2"/>
  <c r="G89" i="2" s="1"/>
  <c r="F83" i="2"/>
  <c r="F89" i="2" s="1"/>
  <c r="E83" i="2"/>
  <c r="D83" i="2"/>
  <c r="D89" i="2" s="1"/>
  <c r="C83" i="2"/>
  <c r="C89" i="2" s="1"/>
  <c r="B81" i="2"/>
  <c r="G72" i="2"/>
  <c r="G78" i="2" s="1"/>
  <c r="F72" i="2"/>
  <c r="F78" i="2" s="1"/>
  <c r="E72" i="2"/>
  <c r="E78" i="2" s="1"/>
  <c r="D72" i="2"/>
  <c r="D78" i="2" s="1"/>
  <c r="C72" i="2"/>
  <c r="G71" i="2"/>
  <c r="G77" i="2" s="1"/>
  <c r="F71" i="2"/>
  <c r="F77" i="2" s="1"/>
  <c r="E71" i="2"/>
  <c r="E77" i="2" s="1"/>
  <c r="D71" i="2"/>
  <c r="D77" i="2" s="1"/>
  <c r="C71" i="2"/>
  <c r="G70" i="2"/>
  <c r="G76" i="2" s="1"/>
  <c r="F70" i="2"/>
  <c r="F76" i="2" s="1"/>
  <c r="E70" i="2"/>
  <c r="E76" i="2" s="1"/>
  <c r="D70" i="2"/>
  <c r="D76" i="2" s="1"/>
  <c r="C70" i="2"/>
  <c r="G69" i="2"/>
  <c r="G75" i="2" s="1"/>
  <c r="F69" i="2"/>
  <c r="F75" i="2" s="1"/>
  <c r="E69" i="2"/>
  <c r="D69" i="2"/>
  <c r="D75" i="2" s="1"/>
  <c r="C69" i="2"/>
  <c r="C75" i="2" s="1"/>
  <c r="G68" i="2"/>
  <c r="G74" i="2" s="1"/>
  <c r="F68" i="2"/>
  <c r="E68" i="2"/>
  <c r="E74" i="2" s="1"/>
  <c r="D68" i="2"/>
  <c r="C68" i="2"/>
  <c r="B66" i="2"/>
  <c r="G59" i="2"/>
  <c r="F59" i="2"/>
  <c r="E59" i="2"/>
  <c r="D59" i="2"/>
  <c r="C59" i="2"/>
  <c r="G58" i="2"/>
  <c r="G64" i="2" s="1"/>
  <c r="F58" i="2"/>
  <c r="F64" i="2" s="1"/>
  <c r="E58" i="2"/>
  <c r="E64" i="2" s="1"/>
  <c r="D58" i="2"/>
  <c r="D64" i="2" s="1"/>
  <c r="C58" i="2"/>
  <c r="C64" i="2" s="1"/>
  <c r="G57" i="2"/>
  <c r="G63" i="2" s="1"/>
  <c r="F57" i="2"/>
  <c r="F63" i="2" s="1"/>
  <c r="E57" i="2"/>
  <c r="E63" i="2" s="1"/>
  <c r="D57" i="2"/>
  <c r="D63" i="2" s="1"/>
  <c r="C57" i="2"/>
  <c r="G56" i="2"/>
  <c r="G62" i="2" s="1"/>
  <c r="F56" i="2"/>
  <c r="F62" i="2" s="1"/>
  <c r="E56" i="2"/>
  <c r="D56" i="2"/>
  <c r="D62" i="2" s="1"/>
  <c r="C56" i="2"/>
  <c r="C62" i="2" s="1"/>
  <c r="G55" i="2"/>
  <c r="G61" i="2" s="1"/>
  <c r="F55" i="2"/>
  <c r="E55" i="2"/>
  <c r="E61" i="2" s="1"/>
  <c r="D55" i="2"/>
  <c r="D61" i="2" s="1"/>
  <c r="C55" i="2"/>
  <c r="B53" i="2"/>
  <c r="G45" i="2"/>
  <c r="G51" i="2" s="1"/>
  <c r="F45" i="2"/>
  <c r="F51" i="2" s="1"/>
  <c r="E45" i="2"/>
  <c r="E51" i="2" s="1"/>
  <c r="D45" i="2"/>
  <c r="C45" i="2"/>
  <c r="C51" i="2" s="1"/>
  <c r="G44" i="2"/>
  <c r="G50" i="2" s="1"/>
  <c r="F44" i="2"/>
  <c r="F50" i="2" s="1"/>
  <c r="E44" i="2"/>
  <c r="E50" i="2" s="1"/>
  <c r="D44" i="2"/>
  <c r="D50" i="2" s="1"/>
  <c r="C44" i="2"/>
  <c r="G43" i="2"/>
  <c r="G49" i="2" s="1"/>
  <c r="F43" i="2"/>
  <c r="F49" i="2" s="1"/>
  <c r="E43" i="2"/>
  <c r="E49" i="2" s="1"/>
  <c r="D43" i="2"/>
  <c r="D49" i="2" s="1"/>
  <c r="C43" i="2"/>
  <c r="C49" i="2" s="1"/>
  <c r="G42" i="2"/>
  <c r="G48" i="2" s="1"/>
  <c r="F42" i="2"/>
  <c r="E42" i="2"/>
  <c r="E48" i="2" s="1"/>
  <c r="D42" i="2"/>
  <c r="D48" i="2" s="1"/>
  <c r="C42" i="2"/>
  <c r="G41" i="2"/>
  <c r="F41" i="2"/>
  <c r="F47" i="2" s="1"/>
  <c r="E41" i="2"/>
  <c r="E47" i="2" s="1"/>
  <c r="D41" i="2"/>
  <c r="D47" i="2" s="1"/>
  <c r="C41" i="2"/>
  <c r="B39" i="2"/>
  <c r="H36" i="2"/>
  <c r="H35" i="2"/>
  <c r="H34" i="2"/>
  <c r="H33" i="2"/>
  <c r="G31" i="2"/>
  <c r="G37" i="2" s="1"/>
  <c r="F31" i="2"/>
  <c r="F37" i="2" s="1"/>
  <c r="E31" i="2"/>
  <c r="E37" i="2" s="1"/>
  <c r="D31" i="2"/>
  <c r="D37" i="2" s="1"/>
  <c r="C31" i="2"/>
  <c r="C37" i="2" s="1"/>
  <c r="G30" i="2"/>
  <c r="G36" i="2" s="1"/>
  <c r="F30" i="2"/>
  <c r="F36" i="2" s="1"/>
  <c r="E30" i="2"/>
  <c r="E36" i="2" s="1"/>
  <c r="D30" i="2"/>
  <c r="D36" i="2" s="1"/>
  <c r="C30" i="2"/>
  <c r="C36" i="2" s="1"/>
  <c r="G29" i="2"/>
  <c r="G35" i="2" s="1"/>
  <c r="F29" i="2"/>
  <c r="F35" i="2" s="1"/>
  <c r="E29" i="2"/>
  <c r="E35" i="2" s="1"/>
  <c r="D29" i="2"/>
  <c r="D35" i="2" s="1"/>
  <c r="C29" i="2"/>
  <c r="C35" i="2" s="1"/>
  <c r="G28" i="2"/>
  <c r="G34" i="2" s="1"/>
  <c r="F28" i="2"/>
  <c r="E28" i="2"/>
  <c r="E34" i="2" s="1"/>
  <c r="D28" i="2"/>
  <c r="D34" i="2" s="1"/>
  <c r="C28" i="2"/>
  <c r="C34" i="2" s="1"/>
  <c r="G27" i="2"/>
  <c r="G33" i="2" s="1"/>
  <c r="F27" i="2"/>
  <c r="F33" i="2" s="1"/>
  <c r="E27" i="2"/>
  <c r="E33" i="2" s="1"/>
  <c r="D27" i="2"/>
  <c r="C27" i="2"/>
  <c r="C33" i="2" s="1"/>
  <c r="B25" i="2"/>
  <c r="E16" i="2"/>
  <c r="D16" i="2"/>
  <c r="C16" i="2"/>
  <c r="E15" i="2"/>
  <c r="E21" i="2" s="1"/>
  <c r="D15" i="2"/>
  <c r="D21" i="2" s="1"/>
  <c r="C15" i="2"/>
  <c r="C21" i="2" s="1"/>
  <c r="E14" i="2"/>
  <c r="E20" i="2" s="1"/>
  <c r="D14" i="2"/>
  <c r="D20" i="2" s="1"/>
  <c r="C14" i="2"/>
  <c r="C20" i="2" s="1"/>
  <c r="E13" i="2"/>
  <c r="E19" i="2" s="1"/>
  <c r="D13" i="2"/>
  <c r="D19" i="2" s="1"/>
  <c r="C13" i="2"/>
  <c r="C19" i="2" s="1"/>
  <c r="E12" i="2"/>
  <c r="E18" i="2" s="1"/>
  <c r="D12" i="2"/>
  <c r="D18" i="2" s="1"/>
  <c r="C12" i="2"/>
  <c r="C18" i="2" s="1"/>
  <c r="A8" i="2"/>
  <c r="A7" i="2"/>
  <c r="A5" i="2"/>
  <c r="A4" i="2"/>
  <c r="A3" i="2"/>
  <c r="A2" i="2"/>
  <c r="A1" i="2"/>
  <c r="E88" i="2" l="1"/>
  <c r="F32" i="2"/>
  <c r="H57" i="2"/>
  <c r="H64" i="2" s="1"/>
  <c r="E60" i="2"/>
  <c r="G46" i="2"/>
  <c r="E17" i="2"/>
  <c r="H87" i="2"/>
  <c r="H86" i="2"/>
  <c r="F73" i="2"/>
  <c r="E73" i="2"/>
  <c r="H68" i="2"/>
  <c r="H75" i="2" s="1"/>
  <c r="H72" i="2"/>
  <c r="D73" i="2"/>
  <c r="D74" i="2"/>
  <c r="H70" i="2"/>
  <c r="H77" i="2" s="1"/>
  <c r="H71" i="2"/>
  <c r="H78" i="2" s="1"/>
  <c r="C77" i="2"/>
  <c r="F60" i="2"/>
  <c r="H55" i="2"/>
  <c r="H62" i="2" s="1"/>
  <c r="H59" i="2"/>
  <c r="F46" i="2"/>
  <c r="H44" i="2"/>
  <c r="H51" i="2" s="1"/>
  <c r="H42" i="2"/>
  <c r="H49" i="2" s="1"/>
  <c r="C46" i="2"/>
  <c r="H45" i="2"/>
  <c r="C48" i="2"/>
  <c r="C50" i="2"/>
  <c r="E32" i="2"/>
  <c r="D32" i="2"/>
  <c r="D17" i="2"/>
  <c r="D33" i="2"/>
  <c r="F34" i="2"/>
  <c r="D46" i="2"/>
  <c r="C47" i="2"/>
  <c r="G47" i="2"/>
  <c r="F48" i="2"/>
  <c r="D51" i="2"/>
  <c r="C60" i="2"/>
  <c r="G60" i="2"/>
  <c r="F61" i="2"/>
  <c r="E62" i="2"/>
  <c r="C63" i="2"/>
  <c r="C73" i="2"/>
  <c r="G73" i="2"/>
  <c r="F74" i="2"/>
  <c r="E75" i="2"/>
  <c r="C76" i="2"/>
  <c r="C78" i="2"/>
  <c r="H83" i="2"/>
  <c r="H92" i="2" s="1"/>
  <c r="H85" i="2"/>
  <c r="H94" i="2" s="1"/>
  <c r="F88" i="2"/>
  <c r="E89" i="2"/>
  <c r="C105" i="2"/>
  <c r="G105" i="2"/>
  <c r="F106" i="2"/>
  <c r="E46" i="2"/>
  <c r="H56" i="2"/>
  <c r="H63" i="2" s="1"/>
  <c r="H58" i="2"/>
  <c r="H65" i="2" s="1"/>
  <c r="D60" i="2"/>
  <c r="C61" i="2"/>
  <c r="H69" i="2"/>
  <c r="H76" i="2" s="1"/>
  <c r="C74" i="2"/>
  <c r="C88" i="2"/>
  <c r="G88" i="2"/>
  <c r="C92" i="2"/>
  <c r="D105" i="2"/>
  <c r="C106" i="2"/>
  <c r="C17" i="2"/>
  <c r="C32" i="2"/>
  <c r="G32" i="2"/>
  <c r="H41" i="2"/>
  <c r="H48" i="2" s="1"/>
  <c r="H43" i="2"/>
  <c r="H50" i="2" s="1"/>
  <c r="H84" i="2"/>
  <c r="H93" i="2" s="1"/>
  <c r="D88" i="2"/>
  <c r="E105" i="2"/>
  <c r="H102" i="2"/>
</calcChain>
</file>

<file path=xl/sharedStrings.xml><?xml version="1.0" encoding="utf-8"?>
<sst xmlns="http://schemas.openxmlformats.org/spreadsheetml/2006/main" count="141" uniqueCount="42">
  <si>
    <t>SECRETARÍA DISTRITAL DE SALUD BOGOTÁ D.C.</t>
  </si>
  <si>
    <t>DIRECCIÓN DE EPIDEMIOLOGÍA ANÁLISIS Y POLÍTICA DE LA SALUD COLECTIVA</t>
  </si>
  <si>
    <t>SUBDIRECCIÓN DE VIGILANCIA EN SALUD PÚBLICA</t>
  </si>
  <si>
    <t>GRUPO ANÁLISIS DE SITUACIÓN DE SALUD</t>
  </si>
  <si>
    <t>Sistematización Comité de Vigilancia Epidemiológico Distrital-2018</t>
  </si>
  <si>
    <t>FECHA</t>
  </si>
  <si>
    <t>LUGAR</t>
  </si>
  <si>
    <r>
      <t xml:space="preserve">Instrucciónes: </t>
    </r>
    <r>
      <rPr>
        <b/>
        <sz val="11"/>
        <color rgb="FF000000"/>
        <rFont val="Arial"/>
        <family val="2"/>
        <charset val="1"/>
      </rPr>
      <t>Se deberá diligenciar la encuesta. Una vez entregadas se deben sistematizar en este archivo, la transcripción del contenido debe ser identico a lo diligenciado por cada uno de los usuarios, incluye la sistematización del segundo punto de la evaluación (comentarios y sugerencias) ubicado en la última columna de este archivo</t>
    </r>
  </si>
  <si>
    <t>De acuerdo con la calificación se asignará el valor correspondiente a las equivalencias que se relacionan a continuación</t>
  </si>
  <si>
    <t>Muy Bueno</t>
  </si>
  <si>
    <t>Bueno</t>
  </si>
  <si>
    <t>Regular</t>
  </si>
  <si>
    <t>Malo</t>
  </si>
  <si>
    <t>Muy Malo</t>
  </si>
  <si>
    <t>Aspectos a Evaluar</t>
  </si>
  <si>
    <t>Aspectos Generales del COVE</t>
  </si>
  <si>
    <t>Evaluación de los temas</t>
  </si>
  <si>
    <t>TEMA 1</t>
  </si>
  <si>
    <t>TEMA 2</t>
  </si>
  <si>
    <t>TEMA 3</t>
  </si>
  <si>
    <t>TEMA 4</t>
  </si>
  <si>
    <t>TEMA5</t>
  </si>
  <si>
    <t>TEMA 6</t>
  </si>
  <si>
    <t>Encuesta</t>
  </si>
  <si>
    <t>Infraestructura y comodidad del lugar</t>
  </si>
  <si>
    <t>Cumplimiento del horario y del programa</t>
  </si>
  <si>
    <t>Utilidad de los contenidos abordados</t>
  </si>
  <si>
    <t>Metodología utilizada</t>
  </si>
  <si>
    <t>Grado de motivación del relator</t>
  </si>
  <si>
    <t>Calidad y claridad de la exposición</t>
  </si>
  <si>
    <t>Calidad y claridad de los ejemplos entregados (si aplica)</t>
  </si>
  <si>
    <t>Calidad del material  entregado</t>
  </si>
  <si>
    <t>Calidad y claridad de los ejemplos entregados (si aplica).</t>
  </si>
  <si>
    <t>centro de servicios especializados</t>
  </si>
  <si>
    <t>Criterios</t>
  </si>
  <si>
    <t>Evaluación de Aspectos Generales del COVE</t>
  </si>
  <si>
    <t>Equivalencia</t>
  </si>
  <si>
    <t>Muy Bueno</t>
  </si>
  <si>
    <t>Bueno</t>
  </si>
  <si>
    <t>Regular</t>
  </si>
  <si>
    <t>Malo</t>
  </si>
  <si>
    <t>Muy 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</si>
</sst>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66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FFCC00"/>
        <bgColor rgb="FFFFFF00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>
      <alignment horizontal="center" vertical="center" wrapText="1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 vertical="center"/>
      <protection locked="0"/>
    </xf>
    <xf numFmtId="0" fontId="0" fillId="11" borderId="3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8" borderId="5" xfId="0" applyFont="1" applyFill="1" applyBorder="1" applyAlignment="1" applyProtection="1">
      <alignment horizontal="center" vertical="center"/>
      <protection locked="0"/>
    </xf>
    <xf numFmtId="0" fontId="0" fillId="4" borderId="5" xfId="0" applyFont="1" applyFill="1" applyBorder="1" applyAlignment="1" applyProtection="1">
      <alignment horizontal="center" vertical="center"/>
      <protection locked="0"/>
    </xf>
    <xf numFmtId="0" fontId="0" fillId="9" borderId="5" xfId="0" applyFont="1" applyFill="1" applyBorder="1" applyAlignment="1" applyProtection="1">
      <alignment horizontal="center" vertical="center"/>
      <protection locked="0"/>
    </xf>
    <xf numFmtId="0" fontId="0" fillId="10" borderId="5" xfId="0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 applyProtection="1">
      <alignment horizontal="center" vertical="center"/>
      <protection locked="0"/>
    </xf>
    <xf numFmtId="0" fontId="8" fillId="12" borderId="1" xfId="0" applyFont="1" applyFill="1" applyBorder="1" applyAlignment="1">
      <alignment horizontal="center"/>
    </xf>
    <xf numFmtId="164" fontId="8" fillId="12" borderId="1" xfId="0" applyNumberFormat="1" applyFont="1" applyFill="1" applyBorder="1" applyAlignment="1">
      <alignment horizontal="center"/>
    </xf>
    <xf numFmtId="164" fontId="8" fillId="12" borderId="2" xfId="0" applyNumberFormat="1" applyFont="1" applyFill="1" applyBorder="1" applyAlignment="1">
      <alignment horizontal="center"/>
    </xf>
    <xf numFmtId="14" fontId="3" fillId="0" borderId="0" xfId="0" applyNumberFormat="1" applyFont="1"/>
    <xf numFmtId="0" fontId="0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9" borderId="1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Gráficas!$C$11</c:f>
              <c:strCache>
                <c:ptCount val="1"/>
                <c:pt idx="0">
                  <c:v>Infraestructura y comodidad del lugar</c:v>
                </c:pt>
              </c:strCache>
            </c:strRef>
          </c:tx>
          <c:invertIfNegative val="1"/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Gráficas!$C$12:$C$16</c:f>
              <c:numCache>
                <c:formatCode>General</c:formatCode>
                <c:ptCount val="5"/>
                <c:pt idx="0">
                  <c:v>12</c:v>
                </c:pt>
                <c:pt idx="1">
                  <c:v>35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Gráficas!$D$11</c:f>
              <c:strCache>
                <c:ptCount val="1"/>
                <c:pt idx="0">
                  <c:v>Cumplimiento del horario y del programa</c:v>
                </c:pt>
              </c:strCache>
            </c:strRef>
          </c:tx>
          <c:invertIfNegative val="1"/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Gráficas!$D$12:$D$16</c:f>
              <c:numCache>
                <c:formatCode>General</c:formatCode>
                <c:ptCount val="5"/>
                <c:pt idx="0">
                  <c:v>16</c:v>
                </c:pt>
                <c:pt idx="1">
                  <c:v>32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Gráficas!$E$11</c:f>
              <c:strCache>
                <c:ptCount val="1"/>
                <c:pt idx="0">
                  <c:v>Utilidad de los contenidos abordados</c:v>
                </c:pt>
              </c:strCache>
            </c:strRef>
          </c:tx>
          <c:invertIfNegative val="1"/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Gráficas!$E$12:$E$16</c:f>
              <c:numCache>
                <c:formatCode>General</c:formatCode>
                <c:ptCount val="5"/>
                <c:pt idx="0">
                  <c:v>17</c:v>
                </c:pt>
                <c:pt idx="1">
                  <c:v>35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041984"/>
        <c:axId val="1062047424"/>
      </c:barChart>
      <c:catAx>
        <c:axId val="106204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047424"/>
        <c:crossesAt val="0"/>
        <c:auto val="1"/>
        <c:lblAlgn val="ctr"/>
        <c:lblOffset val="100"/>
        <c:noMultiLvlLbl val="1"/>
      </c:catAx>
      <c:valAx>
        <c:axId val="1062047424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2041984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Gráficas!$C$26</c:f>
              <c:strCache>
                <c:ptCount val="1"/>
                <c:pt idx="0">
                  <c:v>Metodología utilizada</c:v>
                </c:pt>
              </c:strCache>
            </c:strRef>
          </c:tx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Gráficas!$C$27:$C$31</c:f>
              <c:numCache>
                <c:formatCode>General</c:formatCode>
                <c:ptCount val="5"/>
                <c:pt idx="0">
                  <c:v>8</c:v>
                </c:pt>
                <c:pt idx="1">
                  <c:v>41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Gráficas!$D$26</c:f>
              <c:strCache>
                <c:ptCount val="1"/>
                <c:pt idx="0">
                  <c:v>Grado de motivación del relator</c:v>
                </c:pt>
              </c:strCache>
            </c:strRef>
          </c:tx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Gráficas!$D$27:$D$31</c:f>
              <c:numCache>
                <c:formatCode>General</c:formatCode>
                <c:ptCount val="5"/>
                <c:pt idx="0">
                  <c:v>6</c:v>
                </c:pt>
                <c:pt idx="1">
                  <c:v>34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Gráficas!$E$26</c:f>
              <c:strCache>
                <c:ptCount val="1"/>
                <c:pt idx="0">
                  <c:v>Calidad y claridad de la exposición</c:v>
                </c:pt>
              </c:strCache>
            </c:strRef>
          </c:tx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Gráficas!$E$27:$E$31</c:f>
              <c:numCache>
                <c:formatCode>General</c:formatCode>
                <c:ptCount val="5"/>
                <c:pt idx="0">
                  <c:v>6</c:v>
                </c:pt>
                <c:pt idx="1">
                  <c:v>39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Gráficas!$F$26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Gráficas!$F$27:$F$31</c:f>
              <c:numCache>
                <c:formatCode>General</c:formatCode>
                <c:ptCount val="5"/>
                <c:pt idx="0">
                  <c:v>5</c:v>
                </c:pt>
                <c:pt idx="1">
                  <c:v>37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Gráficas!$G$26</c:f>
              <c:strCache>
                <c:ptCount val="1"/>
                <c:pt idx="0">
                  <c:v>Calidad del material  entregado</c:v>
                </c:pt>
              </c:strCache>
            </c:strRef>
          </c:tx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Gráficas!$G$27:$G$31</c:f>
              <c:numCache>
                <c:formatCode>General</c:formatCode>
                <c:ptCount val="5"/>
                <c:pt idx="0">
                  <c:v>6</c:v>
                </c:pt>
                <c:pt idx="1">
                  <c:v>29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038176"/>
        <c:axId val="1062048512"/>
      </c:barChart>
      <c:catAx>
        <c:axId val="106203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048512"/>
        <c:crossesAt val="0"/>
        <c:auto val="1"/>
        <c:lblAlgn val="ctr"/>
        <c:lblOffset val="100"/>
        <c:noMultiLvlLbl val="1"/>
      </c:catAx>
      <c:valAx>
        <c:axId val="1062048512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2038176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Gráficas!$C$40</c:f>
              <c:strCache>
                <c:ptCount val="1"/>
                <c:pt idx="0">
                  <c:v>Metodología utilizada</c:v>
                </c:pt>
              </c:strCache>
            </c:strRef>
          </c:tx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Gráficas!$C$41:$C$45</c:f>
              <c:numCache>
                <c:formatCode>General</c:formatCode>
                <c:ptCount val="5"/>
                <c:pt idx="0">
                  <c:v>7</c:v>
                </c:pt>
                <c:pt idx="1">
                  <c:v>43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Gráficas!$D$40</c:f>
              <c:strCache>
                <c:ptCount val="1"/>
                <c:pt idx="0">
                  <c:v>Grado de motivación del relator</c:v>
                </c:pt>
              </c:strCache>
            </c:strRef>
          </c:tx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Gráficas!$D$41:$D$45</c:f>
              <c:numCache>
                <c:formatCode>General</c:formatCode>
                <c:ptCount val="5"/>
                <c:pt idx="0">
                  <c:v>11</c:v>
                </c:pt>
                <c:pt idx="1">
                  <c:v>35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Gráficas!$E$40</c:f>
              <c:strCache>
                <c:ptCount val="1"/>
                <c:pt idx="0">
                  <c:v>Calidad y claridad de la exposición</c:v>
                </c:pt>
              </c:strCache>
            </c:strRef>
          </c:tx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Gráficas!$E$41:$E$45</c:f>
              <c:numCache>
                <c:formatCode>General</c:formatCode>
                <c:ptCount val="5"/>
                <c:pt idx="0">
                  <c:v>7</c:v>
                </c:pt>
                <c:pt idx="1">
                  <c:v>41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Gráficas!$F$40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Gráficas!$F$41:$F$45</c:f>
              <c:numCache>
                <c:formatCode>General</c:formatCode>
                <c:ptCount val="5"/>
                <c:pt idx="0">
                  <c:v>8</c:v>
                </c:pt>
                <c:pt idx="1">
                  <c:v>33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Gráficas!$G$40</c:f>
              <c:strCache>
                <c:ptCount val="1"/>
                <c:pt idx="0">
                  <c:v>Calidad del material  entregado</c:v>
                </c:pt>
              </c:strCache>
            </c:strRef>
          </c:tx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Gráficas!$G$41:$G$45</c:f>
              <c:numCache>
                <c:formatCode>General</c:formatCode>
                <c:ptCount val="5"/>
                <c:pt idx="0">
                  <c:v>4</c:v>
                </c:pt>
                <c:pt idx="1">
                  <c:v>31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038720"/>
        <c:axId val="1062042528"/>
      </c:barChart>
      <c:catAx>
        <c:axId val="106203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042528"/>
        <c:crossesAt val="0"/>
        <c:auto val="1"/>
        <c:lblAlgn val="ctr"/>
        <c:lblOffset val="100"/>
        <c:noMultiLvlLbl val="1"/>
      </c:catAx>
      <c:valAx>
        <c:axId val="1062042528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2038720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Gráficas!$C$54</c:f>
              <c:strCache>
                <c:ptCount val="1"/>
                <c:pt idx="0">
                  <c:v>Metodología utilizada</c:v>
                </c:pt>
              </c:strCache>
            </c:strRef>
          </c:tx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Gráficas!$C$55:$C$59</c:f>
              <c:numCache>
                <c:formatCode>General</c:formatCode>
                <c:ptCount val="5"/>
                <c:pt idx="0">
                  <c:v>9</c:v>
                </c:pt>
                <c:pt idx="1">
                  <c:v>40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Gráficas!$D$54</c:f>
              <c:strCache>
                <c:ptCount val="1"/>
                <c:pt idx="0">
                  <c:v>Grado de motivación del relator</c:v>
                </c:pt>
              </c:strCache>
            </c:strRef>
          </c:tx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Gráficas!$D$55:$D$59</c:f>
              <c:numCache>
                <c:formatCode>General</c:formatCode>
                <c:ptCount val="5"/>
                <c:pt idx="0">
                  <c:v>9</c:v>
                </c:pt>
                <c:pt idx="1">
                  <c:v>38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Gráficas!$E$54</c:f>
              <c:strCache>
                <c:ptCount val="1"/>
                <c:pt idx="0">
                  <c:v>Calidad y claridad de la exposición</c:v>
                </c:pt>
              </c:strCache>
            </c:strRef>
          </c:tx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Gráficas!$E$55:$E$59</c:f>
              <c:numCache>
                <c:formatCode>General</c:formatCode>
                <c:ptCount val="5"/>
                <c:pt idx="0">
                  <c:v>7</c:v>
                </c:pt>
                <c:pt idx="1">
                  <c:v>41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Gráficas!$F$54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Gráficas!$F$55:$F$59</c:f>
              <c:numCache>
                <c:formatCode>General</c:formatCode>
                <c:ptCount val="5"/>
                <c:pt idx="0">
                  <c:v>7</c:v>
                </c:pt>
                <c:pt idx="1">
                  <c:v>34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Gráficas!$G$54</c:f>
              <c:strCache>
                <c:ptCount val="1"/>
                <c:pt idx="0">
                  <c:v>Calidad del material  entregado</c:v>
                </c:pt>
              </c:strCache>
            </c:strRef>
          </c:tx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Gráficas!$G$55:$G$59</c:f>
              <c:numCache>
                <c:formatCode>General</c:formatCode>
                <c:ptCount val="5"/>
                <c:pt idx="0">
                  <c:v>6</c:v>
                </c:pt>
                <c:pt idx="1">
                  <c:v>29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044704"/>
        <c:axId val="1062044160"/>
      </c:barChart>
      <c:catAx>
        <c:axId val="106204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044160"/>
        <c:crossesAt val="0"/>
        <c:auto val="1"/>
        <c:lblAlgn val="ctr"/>
        <c:lblOffset val="100"/>
        <c:noMultiLvlLbl val="1"/>
      </c:catAx>
      <c:valAx>
        <c:axId val="1062044160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2044704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Gráficas!$C$67</c:f>
              <c:strCache>
                <c:ptCount val="1"/>
                <c:pt idx="0">
                  <c:v>Metodología utilizada</c:v>
                </c:pt>
              </c:strCache>
            </c:strRef>
          </c:tx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Gráficas!$C$68:$C$72</c:f>
              <c:numCache>
                <c:formatCode>General</c:formatCode>
                <c:ptCount val="5"/>
                <c:pt idx="0">
                  <c:v>8</c:v>
                </c:pt>
                <c:pt idx="1">
                  <c:v>39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Gráficas!$D$67</c:f>
              <c:strCache>
                <c:ptCount val="1"/>
                <c:pt idx="0">
                  <c:v>Grado de motivación del relator</c:v>
                </c:pt>
              </c:strCache>
            </c:strRef>
          </c:tx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Gráficas!$D$68:$D$72</c:f>
              <c:numCache>
                <c:formatCode>General</c:formatCode>
                <c:ptCount val="5"/>
                <c:pt idx="0">
                  <c:v>8</c:v>
                </c:pt>
                <c:pt idx="1">
                  <c:v>39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Gráficas!$E$67</c:f>
              <c:strCache>
                <c:ptCount val="1"/>
                <c:pt idx="0">
                  <c:v>Calidad y claridad de la exposición</c:v>
                </c:pt>
              </c:strCache>
            </c:strRef>
          </c:tx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Gráficas!$E$68:$E$72</c:f>
              <c:numCache>
                <c:formatCode>General</c:formatCode>
                <c:ptCount val="5"/>
                <c:pt idx="0">
                  <c:v>10</c:v>
                </c:pt>
                <c:pt idx="1">
                  <c:v>38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Gráficas!$F$67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Gráficas!$F$68:$F$72</c:f>
              <c:numCache>
                <c:formatCode>General</c:formatCode>
                <c:ptCount val="5"/>
                <c:pt idx="0">
                  <c:v>6</c:v>
                </c:pt>
                <c:pt idx="1">
                  <c:v>35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Gráficas!$G$67</c:f>
              <c:strCache>
                <c:ptCount val="1"/>
                <c:pt idx="0">
                  <c:v>Calidad del material  entregado</c:v>
                </c:pt>
              </c:strCache>
            </c:strRef>
          </c:tx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Gráficas!$G$68:$G$72</c:f>
              <c:numCache>
                <c:formatCode>General</c:formatCode>
                <c:ptCount val="5"/>
                <c:pt idx="0">
                  <c:v>6</c:v>
                </c:pt>
                <c:pt idx="1">
                  <c:v>29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043616"/>
        <c:axId val="1062045248"/>
      </c:barChart>
      <c:catAx>
        <c:axId val="106204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045248"/>
        <c:crossesAt val="0"/>
        <c:auto val="1"/>
        <c:lblAlgn val="ctr"/>
        <c:lblOffset val="100"/>
        <c:noMultiLvlLbl val="1"/>
      </c:catAx>
      <c:valAx>
        <c:axId val="1062045248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2043616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Gráficas!$C$82</c:f>
              <c:strCache>
                <c:ptCount val="1"/>
                <c:pt idx="0">
                  <c:v>Metodología utilizada</c:v>
                </c:pt>
              </c:strCache>
            </c:strRef>
          </c:tx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Gráficas!$C$83:$C$87</c:f>
              <c:numCache>
                <c:formatCode>General</c:formatCode>
                <c:ptCount val="5"/>
                <c:pt idx="0">
                  <c:v>8</c:v>
                </c:pt>
                <c:pt idx="1">
                  <c:v>26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Gráficas!$D$82</c:f>
              <c:strCache>
                <c:ptCount val="1"/>
                <c:pt idx="0">
                  <c:v>Grado de motivación del relator</c:v>
                </c:pt>
              </c:strCache>
            </c:strRef>
          </c:tx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Gráficas!$D$83:$D$87</c:f>
              <c:numCache>
                <c:formatCode>General</c:formatCode>
                <c:ptCount val="5"/>
                <c:pt idx="0">
                  <c:v>10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Gráficas!$E$82</c:f>
              <c:strCache>
                <c:ptCount val="1"/>
                <c:pt idx="0">
                  <c:v>Calidad y claridad de la exposición</c:v>
                </c:pt>
              </c:strCache>
            </c:strRef>
          </c:tx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Gráficas!$E$83:$E$87</c:f>
              <c:numCache>
                <c:formatCode>General</c:formatCode>
                <c:ptCount val="5"/>
                <c:pt idx="0">
                  <c:v>10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Gráficas!$F$82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Gráficas!$F$83:$F$87</c:f>
              <c:numCache>
                <c:formatCode>General</c:formatCode>
                <c:ptCount val="5"/>
                <c:pt idx="0">
                  <c:v>9</c:v>
                </c:pt>
                <c:pt idx="1">
                  <c:v>23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Gráficas!$G$82</c:f>
              <c:strCache>
                <c:ptCount val="1"/>
                <c:pt idx="0">
                  <c:v>Calidad del material  entregado</c:v>
                </c:pt>
              </c:strCache>
            </c:strRef>
          </c:tx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Gráficas!$G$83:$G$87</c:f>
              <c:numCache>
                <c:formatCode>General</c:formatCode>
                <c:ptCount val="5"/>
                <c:pt idx="0">
                  <c:v>8</c:v>
                </c:pt>
                <c:pt idx="1">
                  <c:v>19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390032"/>
        <c:axId val="870391120"/>
      </c:barChart>
      <c:catAx>
        <c:axId val="87039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0391120"/>
        <c:crossesAt val="0"/>
        <c:auto val="1"/>
        <c:lblAlgn val="ctr"/>
        <c:lblOffset val="100"/>
        <c:noMultiLvlLbl val="1"/>
      </c:catAx>
      <c:valAx>
        <c:axId val="870391120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70390032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</c:ser>
        <c:ser>
          <c:idx val="1"/>
          <c:order val="1"/>
          <c:invertIfNegative val="1"/>
        </c:ser>
        <c:ser>
          <c:idx val="2"/>
          <c:order val="2"/>
          <c:invertIfNegative val="1"/>
        </c:ser>
        <c:ser>
          <c:idx val="3"/>
          <c:order val="3"/>
          <c:invertIfNegative val="1"/>
        </c:ser>
        <c:ser>
          <c:idx val="4"/>
          <c:order val="4"/>
          <c:invertIfNegative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391664"/>
        <c:axId val="870393840"/>
      </c:barChart>
      <c:catAx>
        <c:axId val="87039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870393840"/>
        <c:crossesAt val="0"/>
        <c:auto val="1"/>
        <c:lblAlgn val="ctr"/>
        <c:lblOffset val="100"/>
        <c:noMultiLvlLbl val="1"/>
      </c:catAx>
      <c:valAx>
        <c:axId val="870393840"/>
        <c:scaling>
          <c:orientation val="minMax"/>
        </c:scaling>
        <c:delete val="1"/>
        <c:axPos val="l"/>
        <c:majorGridlines>
          <c:spPr>
            <a:ln>
              <a:solidFill>
                <a:srgbClr val="808080"/>
              </a:solidFill>
            </a:ln>
          </c:spPr>
        </c:majorGridlines>
        <c:majorTickMark val="out"/>
        <c:minorTickMark val="none"/>
        <c:tickLblPos val="nextTo"/>
        <c:crossAx val="870391664"/>
        <c:crossesAt val="1"/>
        <c:crossBetween val="between"/>
      </c:valAx>
      <c:spPr>
        <a:solidFill>
          <a:srgbClr val="FFFFFF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258840</xdr:colOff>
      <xdr:row>2</xdr:row>
      <xdr:rowOff>96120</xdr:rowOff>
    </xdr:from>
    <xdr:to>
      <xdr:col>8</xdr:col>
      <xdr:colOff>540360</xdr:colOff>
      <xdr:row>6</xdr:row>
      <xdr:rowOff>86400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920" y="467280"/>
          <a:ext cx="1207440" cy="819000"/>
        </a:xfrm>
        <a:prstGeom prst="rect">
          <a:avLst/>
        </a:prstGeom>
      </xdr:spPr>
    </xdr:pic>
    <xdr:clientData/>
  </xdr:twoCellAnchor>
  <xdr:twoCellAnchor editAs="oneCell">
    <xdr:from>
      <xdr:col>21</xdr:col>
      <xdr:colOff>430200</xdr:colOff>
      <xdr:row>0</xdr:row>
      <xdr:rowOff>162720</xdr:rowOff>
    </xdr:from>
    <xdr:to>
      <xdr:col>22</xdr:col>
      <xdr:colOff>854700</xdr:colOff>
      <xdr:row>3</xdr:row>
      <xdr:rowOff>171360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40440" y="162720"/>
          <a:ext cx="1478880" cy="57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610560</xdr:colOff>
      <xdr:row>0</xdr:row>
      <xdr:rowOff>720</xdr:rowOff>
    </xdr:from>
    <xdr:to>
      <xdr:col>2</xdr:col>
      <xdr:colOff>943560</xdr:colOff>
      <xdr:row>4</xdr:row>
      <xdr:rowOff>76320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720" y="720"/>
          <a:ext cx="1218960" cy="837360"/>
        </a:xfrm>
        <a:prstGeom prst="rect">
          <a:avLst/>
        </a:prstGeom>
      </xdr:spPr>
    </xdr:pic>
    <xdr:clientData/>
  </xdr:twoCellAnchor>
  <xdr:twoCellAnchor editAs="oneCell">
    <xdr:from>
      <xdr:col>6</xdr:col>
      <xdr:colOff>761760</xdr:colOff>
      <xdr:row>7</xdr:row>
      <xdr:rowOff>105480</xdr:rowOff>
    </xdr:from>
    <xdr:to>
      <xdr:col>13</xdr:col>
      <xdr:colOff>17640</xdr:colOff>
      <xdr:row>17</xdr:row>
      <xdr:rowOff>114480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460081</xdr:colOff>
      <xdr:row>22</xdr:row>
      <xdr:rowOff>133920</xdr:rowOff>
    </xdr:from>
    <xdr:to>
      <xdr:col>17</xdr:col>
      <xdr:colOff>323851</xdr:colOff>
      <xdr:row>34</xdr:row>
      <xdr:rowOff>19080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177840</xdr:colOff>
      <xdr:row>36</xdr:row>
      <xdr:rowOff>124560</xdr:rowOff>
    </xdr:from>
    <xdr:to>
      <xdr:col>16</xdr:col>
      <xdr:colOff>409320</xdr:colOff>
      <xdr:row>48</xdr:row>
      <xdr:rowOff>162000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218520</xdr:colOff>
      <xdr:row>50</xdr:row>
      <xdr:rowOff>86400</xdr:rowOff>
    </xdr:from>
    <xdr:to>
      <xdr:col>16</xdr:col>
      <xdr:colOff>450360</xdr:colOff>
      <xdr:row>62</xdr:row>
      <xdr:rowOff>123840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238320</xdr:colOff>
      <xdr:row>64</xdr:row>
      <xdr:rowOff>58320</xdr:rowOff>
    </xdr:from>
    <xdr:to>
      <xdr:col>16</xdr:col>
      <xdr:colOff>470160</xdr:colOff>
      <xdr:row>76</xdr:row>
      <xdr:rowOff>95760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298800</xdr:colOff>
      <xdr:row>78</xdr:row>
      <xdr:rowOff>86760</xdr:rowOff>
    </xdr:from>
    <xdr:to>
      <xdr:col>16</xdr:col>
      <xdr:colOff>530640</xdr:colOff>
      <xdr:row>90</xdr:row>
      <xdr:rowOff>124200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12</xdr:col>
      <xdr:colOff>188280</xdr:colOff>
      <xdr:row>0</xdr:row>
      <xdr:rowOff>105480</xdr:rowOff>
    </xdr:from>
    <xdr:to>
      <xdr:col>14</xdr:col>
      <xdr:colOff>67680</xdr:colOff>
      <xdr:row>3</xdr:row>
      <xdr:rowOff>133560</xdr:rowOff>
    </xdr:to>
    <xdr:pic>
      <xdr:nvPicPr>
        <xdr:cNvPr id="9" name="9 Imagen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92200" y="105480"/>
          <a:ext cx="1428840" cy="599400"/>
        </a:xfrm>
        <a:prstGeom prst="rect">
          <a:avLst/>
        </a:prstGeom>
      </xdr:spPr>
    </xdr:pic>
    <xdr:clientData/>
  </xdr:twoCellAnchor>
  <xdr:twoCellAnchor editAs="oneCell">
    <xdr:from>
      <xdr:col>9</xdr:col>
      <xdr:colOff>27360</xdr:colOff>
      <xdr:row>96</xdr:row>
      <xdr:rowOff>181800</xdr:rowOff>
    </xdr:from>
    <xdr:to>
      <xdr:col>16</xdr:col>
      <xdr:colOff>258840</xdr:colOff>
      <xdr:row>108</xdr:row>
      <xdr:rowOff>66960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tabSelected="1" topLeftCell="A49" zoomScale="80" zoomScaleNormal="80" workbookViewId="0">
      <selection activeCell="A76" sqref="A76"/>
    </sheetView>
  </sheetViews>
  <sheetFormatPr baseColWidth="10" defaultColWidth="9.140625" defaultRowHeight="15" x14ac:dyDescent="0.25"/>
  <cols>
    <col min="1" max="1" width="15"/>
    <col min="2" max="2" width="18.140625"/>
    <col min="3" max="3" width="16.85546875"/>
    <col min="4" max="4" width="16.140625"/>
    <col min="5" max="5" width="14"/>
    <col min="6" max="6" width="16.28515625"/>
    <col min="7" max="7" width="12.5703125"/>
    <col min="8" max="8" width="13.140625"/>
    <col min="9" max="9" width="12.42578125"/>
    <col min="10" max="10" width="14.28515625"/>
    <col min="11" max="11" width="12.42578125"/>
    <col min="12" max="12" width="14.5703125"/>
    <col min="13" max="13" width="13.85546875"/>
    <col min="14" max="14" width="12.42578125"/>
    <col min="15" max="15" width="14.140625"/>
    <col min="16" max="16" width="12.5703125"/>
    <col min="17" max="17" width="14.7109375"/>
    <col min="18" max="18" width="13.28515625"/>
    <col min="19" max="19" width="12.42578125"/>
    <col min="20" max="20" width="15.140625"/>
    <col min="21" max="21" width="12.42578125"/>
    <col min="22" max="22" width="14.42578125"/>
    <col min="23" max="23" width="12.85546875"/>
    <col min="24" max="24" width="12.7109375"/>
    <col min="25" max="25" width="14.140625"/>
    <col min="26" max="26" width="12.42578125"/>
    <col min="27" max="27" width="15.5703125"/>
    <col min="28" max="28" width="14.140625"/>
    <col min="29" max="29" width="15.28515625"/>
  </cols>
  <sheetData>
    <row r="1" spans="1:29" ht="14.25" customHeight="1" x14ac:dyDescent="0.25">
      <c r="A1" s="84" t="s">
        <v>0</v>
      </c>
      <c r="B1" s="84"/>
      <c r="C1" s="84"/>
      <c r="D1" s="8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ht="15" customHeight="1" x14ac:dyDescent="0.25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</row>
    <row r="4" spans="1:29" ht="15" customHeight="1" x14ac:dyDescent="0.25">
      <c r="A4" s="85" t="s">
        <v>3</v>
      </c>
      <c r="B4" s="85"/>
      <c r="C4" s="85"/>
      <c r="D4" s="85"/>
      <c r="E4" s="8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" customHeight="1" x14ac:dyDescent="0.25">
      <c r="A5" s="3" t="s">
        <v>4</v>
      </c>
      <c r="B5" s="3"/>
      <c r="C5" s="3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6" customFormat="1" ht="20.25" customHeight="1" x14ac:dyDescent="0.35">
      <c r="A6" s="4" t="s">
        <v>5</v>
      </c>
      <c r="B6" s="76">
        <v>43343</v>
      </c>
    </row>
    <row r="7" spans="1:29" s="6" customFormat="1" ht="20.25" customHeight="1" x14ac:dyDescent="0.35">
      <c r="A7" s="4" t="s">
        <v>6</v>
      </c>
      <c r="B7" s="5"/>
    </row>
    <row r="8" spans="1:29" s="6" customFormat="1" ht="15.75" customHeight="1" x14ac:dyDescent="0.35">
      <c r="A8" s="4"/>
      <c r="B8" s="5"/>
    </row>
    <row r="9" spans="1:29" s="6" customFormat="1" ht="34.5" customHeight="1" x14ac:dyDescent="0.25">
      <c r="A9" s="86" t="s">
        <v>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9" s="6" customFormat="1" ht="20.25" customHeight="1" x14ac:dyDescent="0.35">
      <c r="A10" s="4" t="s">
        <v>8</v>
      </c>
      <c r="B10" s="5"/>
    </row>
    <row r="11" spans="1:29" s="6" customFormat="1" ht="20.25" customHeight="1" x14ac:dyDescent="0.35">
      <c r="A11" s="4"/>
      <c r="B11" s="5"/>
    </row>
    <row r="12" spans="1:29" s="6" customFormat="1" ht="15.75" customHeight="1" x14ac:dyDescent="0.25">
      <c r="A12" s="8" t="s">
        <v>9</v>
      </c>
      <c r="B12" s="8">
        <v>5</v>
      </c>
    </row>
    <row r="13" spans="1:29" s="6" customFormat="1" ht="15.75" customHeight="1" x14ac:dyDescent="0.25">
      <c r="A13" s="8" t="s">
        <v>10</v>
      </c>
      <c r="B13" s="8">
        <v>4</v>
      </c>
    </row>
    <row r="14" spans="1:29" s="6" customFormat="1" ht="15.75" customHeight="1" x14ac:dyDescent="0.25">
      <c r="A14" s="8" t="s">
        <v>11</v>
      </c>
      <c r="B14" s="8">
        <v>3</v>
      </c>
    </row>
    <row r="15" spans="1:29" s="6" customFormat="1" ht="15.75" customHeight="1" x14ac:dyDescent="0.25">
      <c r="A15" s="8" t="s">
        <v>12</v>
      </c>
      <c r="B15" s="8">
        <v>2</v>
      </c>
    </row>
    <row r="16" spans="1:29" s="6" customFormat="1" ht="15.75" customHeight="1" x14ac:dyDescent="0.25">
      <c r="A16" s="8" t="s">
        <v>13</v>
      </c>
      <c r="B16" s="8">
        <v>1</v>
      </c>
    </row>
    <row r="17" spans="1:34" s="6" customFormat="1" ht="20.25" customHeight="1" x14ac:dyDescent="0.35">
      <c r="B17" s="5"/>
    </row>
    <row r="18" spans="1:34" s="6" customFormat="1" ht="14.25" customHeight="1" x14ac:dyDescent="0.25"/>
    <row r="19" spans="1:34" s="6" customFormat="1" ht="15.75" customHeight="1" x14ac:dyDescent="0.25">
      <c r="A19" s="77" t="s">
        <v>14</v>
      </c>
      <c r="B19" s="78" t="s">
        <v>15</v>
      </c>
      <c r="C19" s="78"/>
      <c r="D19" s="78"/>
      <c r="E19" s="79" t="s">
        <v>16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</row>
    <row r="20" spans="1:34" s="6" customFormat="1" ht="45.75" customHeight="1" x14ac:dyDescent="0.25">
      <c r="A20" s="77"/>
      <c r="B20" s="78"/>
      <c r="C20" s="78"/>
      <c r="D20" s="78"/>
      <c r="E20" s="80" t="s">
        <v>17</v>
      </c>
      <c r="F20" s="80"/>
      <c r="G20" s="80"/>
      <c r="H20" s="80"/>
      <c r="I20" s="80"/>
      <c r="J20" s="80" t="s">
        <v>18</v>
      </c>
      <c r="K20" s="80"/>
      <c r="L20" s="80"/>
      <c r="M20" s="80"/>
      <c r="N20" s="80"/>
      <c r="O20" s="81" t="s">
        <v>19</v>
      </c>
      <c r="P20" s="81"/>
      <c r="Q20" s="81"/>
      <c r="R20" s="81"/>
      <c r="S20" s="81"/>
      <c r="T20" s="82" t="s">
        <v>20</v>
      </c>
      <c r="U20" s="82"/>
      <c r="V20" s="82"/>
      <c r="W20" s="82"/>
      <c r="X20" s="82"/>
      <c r="Y20" s="83" t="s">
        <v>21</v>
      </c>
      <c r="Z20" s="83"/>
      <c r="AA20" s="83"/>
      <c r="AB20" s="83"/>
      <c r="AC20" s="83"/>
      <c r="AD20" s="82" t="s">
        <v>22</v>
      </c>
      <c r="AE20" s="82"/>
      <c r="AF20" s="82"/>
      <c r="AG20" s="82"/>
      <c r="AH20" s="82"/>
    </row>
    <row r="21" spans="1:34" s="6" customFormat="1" ht="88.15" customHeight="1" x14ac:dyDescent="0.25">
      <c r="A21" s="9" t="s">
        <v>23</v>
      </c>
      <c r="B21" s="10" t="s">
        <v>24</v>
      </c>
      <c r="C21" s="10" t="s">
        <v>25</v>
      </c>
      <c r="D21" s="11" t="s">
        <v>26</v>
      </c>
      <c r="E21" s="12" t="s">
        <v>27</v>
      </c>
      <c r="F21" s="12" t="s">
        <v>28</v>
      </c>
      <c r="G21" s="12" t="s">
        <v>29</v>
      </c>
      <c r="H21" s="12" t="s">
        <v>30</v>
      </c>
      <c r="I21" s="12" t="s">
        <v>31</v>
      </c>
      <c r="J21" s="13" t="s">
        <v>27</v>
      </c>
      <c r="K21" s="13" t="s">
        <v>28</v>
      </c>
      <c r="L21" s="13" t="s">
        <v>29</v>
      </c>
      <c r="M21" s="13" t="s">
        <v>30</v>
      </c>
      <c r="N21" s="13" t="s">
        <v>31</v>
      </c>
      <c r="O21" s="14" t="s">
        <v>27</v>
      </c>
      <c r="P21" s="14" t="s">
        <v>28</v>
      </c>
      <c r="Q21" s="14" t="s">
        <v>29</v>
      </c>
      <c r="R21" s="14" t="s">
        <v>32</v>
      </c>
      <c r="S21" s="14" t="s">
        <v>31</v>
      </c>
      <c r="T21" s="15" t="s">
        <v>27</v>
      </c>
      <c r="U21" s="15" t="s">
        <v>28</v>
      </c>
      <c r="V21" s="15" t="s">
        <v>29</v>
      </c>
      <c r="W21" s="15" t="s">
        <v>30</v>
      </c>
      <c r="X21" s="15" t="s">
        <v>31</v>
      </c>
      <c r="Y21" s="16" t="s">
        <v>27</v>
      </c>
      <c r="Z21" s="16" t="s">
        <v>28</v>
      </c>
      <c r="AA21" s="16" t="s">
        <v>29</v>
      </c>
      <c r="AB21" s="16" t="s">
        <v>30</v>
      </c>
      <c r="AC21" s="16" t="s">
        <v>31</v>
      </c>
      <c r="AD21" s="15" t="s">
        <v>27</v>
      </c>
      <c r="AE21" s="15" t="s">
        <v>28</v>
      </c>
      <c r="AF21" s="15" t="s">
        <v>29</v>
      </c>
      <c r="AG21" s="15" t="s">
        <v>30</v>
      </c>
      <c r="AH21" s="15" t="s">
        <v>31</v>
      </c>
    </row>
    <row r="22" spans="1:34" s="6" customFormat="1" ht="15.75" customHeight="1" x14ac:dyDescent="0.25">
      <c r="A22" s="17">
        <v>1</v>
      </c>
      <c r="B22" s="18">
        <v>4</v>
      </c>
      <c r="C22" s="19">
        <v>4</v>
      </c>
      <c r="D22" s="20">
        <v>4</v>
      </c>
      <c r="E22" s="21">
        <v>3</v>
      </c>
      <c r="F22" s="22">
        <v>3</v>
      </c>
      <c r="G22" s="22">
        <v>3</v>
      </c>
      <c r="H22" s="22">
        <v>3</v>
      </c>
      <c r="I22" s="22">
        <v>3</v>
      </c>
      <c r="J22" s="23">
        <v>3</v>
      </c>
      <c r="K22" s="24">
        <v>3</v>
      </c>
      <c r="L22" s="24">
        <v>3</v>
      </c>
      <c r="M22" s="24">
        <v>3</v>
      </c>
      <c r="N22" s="24">
        <v>3</v>
      </c>
      <c r="O22" s="25">
        <v>3</v>
      </c>
      <c r="P22" s="26">
        <v>3</v>
      </c>
      <c r="Q22" s="26">
        <v>3</v>
      </c>
      <c r="R22" s="26">
        <v>3</v>
      </c>
      <c r="S22" s="27">
        <v>3</v>
      </c>
      <c r="T22" s="28">
        <v>3</v>
      </c>
      <c r="U22" s="29">
        <v>3</v>
      </c>
      <c r="V22" s="29">
        <v>3</v>
      </c>
      <c r="W22" s="29">
        <v>3</v>
      </c>
      <c r="X22" s="30">
        <v>3</v>
      </c>
      <c r="Y22" s="31">
        <v>3</v>
      </c>
      <c r="Z22" s="32">
        <v>3</v>
      </c>
      <c r="AA22" s="32">
        <v>3</v>
      </c>
      <c r="AB22" s="32">
        <v>3</v>
      </c>
      <c r="AC22" s="32">
        <v>3</v>
      </c>
      <c r="AD22" s="28">
        <v>3</v>
      </c>
      <c r="AE22" s="29">
        <v>3</v>
      </c>
      <c r="AF22" s="29">
        <v>3</v>
      </c>
      <c r="AG22" s="29">
        <v>3</v>
      </c>
      <c r="AH22" s="30">
        <v>3</v>
      </c>
    </row>
    <row r="23" spans="1:34" s="6" customFormat="1" ht="15.75" customHeight="1" x14ac:dyDescent="0.25">
      <c r="A23" s="33">
        <v>2</v>
      </c>
      <c r="B23" s="19">
        <v>5</v>
      </c>
      <c r="C23" s="19">
        <v>5</v>
      </c>
      <c r="D23" s="20">
        <v>5</v>
      </c>
      <c r="E23" s="34">
        <v>4</v>
      </c>
      <c r="F23" s="35">
        <v>4</v>
      </c>
      <c r="G23" s="35">
        <v>4</v>
      </c>
      <c r="H23" s="35">
        <v>4</v>
      </c>
      <c r="I23" s="35">
        <v>4</v>
      </c>
      <c r="J23" s="36">
        <v>4</v>
      </c>
      <c r="K23" s="37">
        <v>4</v>
      </c>
      <c r="L23" s="37">
        <v>4</v>
      </c>
      <c r="M23" s="37">
        <v>4</v>
      </c>
      <c r="N23" s="37">
        <v>4</v>
      </c>
      <c r="O23" s="38">
        <v>4</v>
      </c>
      <c r="P23" s="39">
        <v>4</v>
      </c>
      <c r="Q23" s="39">
        <v>4</v>
      </c>
      <c r="R23" s="39">
        <v>4</v>
      </c>
      <c r="S23" s="40">
        <v>4</v>
      </c>
      <c r="T23" s="41"/>
      <c r="U23" s="42"/>
      <c r="V23" s="42"/>
      <c r="W23" s="42"/>
      <c r="X23" s="43"/>
      <c r="Y23" s="44"/>
      <c r="Z23" s="45"/>
      <c r="AA23" s="45"/>
      <c r="AB23" s="45"/>
      <c r="AC23" s="45"/>
      <c r="AD23" s="41"/>
      <c r="AE23" s="42"/>
      <c r="AF23" s="42"/>
      <c r="AG23" s="42"/>
      <c r="AH23" s="43"/>
    </row>
    <row r="24" spans="1:34" s="6" customFormat="1" ht="15.75" customHeight="1" x14ac:dyDescent="0.25">
      <c r="A24" s="33">
        <v>3</v>
      </c>
      <c r="B24" s="19">
        <v>4</v>
      </c>
      <c r="C24" s="19">
        <v>4</v>
      </c>
      <c r="D24" s="20">
        <v>4</v>
      </c>
      <c r="E24" s="34">
        <v>4</v>
      </c>
      <c r="F24" s="35">
        <v>4</v>
      </c>
      <c r="G24" s="35">
        <v>4</v>
      </c>
      <c r="H24" s="35">
        <v>4</v>
      </c>
      <c r="I24" s="35">
        <v>4</v>
      </c>
      <c r="J24" s="36">
        <v>4</v>
      </c>
      <c r="K24" s="37">
        <v>4</v>
      </c>
      <c r="L24" s="37">
        <v>4</v>
      </c>
      <c r="M24" s="37">
        <v>4</v>
      </c>
      <c r="N24" s="37">
        <v>4</v>
      </c>
      <c r="O24" s="38">
        <v>4</v>
      </c>
      <c r="P24" s="39">
        <v>4</v>
      </c>
      <c r="Q24" s="39">
        <v>4</v>
      </c>
      <c r="R24" s="39">
        <v>4</v>
      </c>
      <c r="S24" s="40">
        <v>4</v>
      </c>
      <c r="T24" s="41">
        <v>4</v>
      </c>
      <c r="U24" s="42">
        <v>4</v>
      </c>
      <c r="V24" s="42">
        <v>4</v>
      </c>
      <c r="W24" s="42">
        <v>4</v>
      </c>
      <c r="X24" s="43">
        <v>4</v>
      </c>
      <c r="Y24" s="44"/>
      <c r="Z24" s="45"/>
      <c r="AA24" s="45"/>
      <c r="AB24" s="45"/>
      <c r="AC24" s="45"/>
      <c r="AD24" s="41"/>
      <c r="AE24" s="42"/>
      <c r="AF24" s="42"/>
      <c r="AG24" s="42"/>
      <c r="AH24" s="43"/>
    </row>
    <row r="25" spans="1:34" s="6" customFormat="1" ht="15.75" customHeight="1" x14ac:dyDescent="0.25">
      <c r="A25" s="33">
        <v>4</v>
      </c>
      <c r="B25" s="19">
        <v>4</v>
      </c>
      <c r="C25" s="19">
        <v>4</v>
      </c>
      <c r="D25" s="20">
        <v>4</v>
      </c>
      <c r="E25" s="34">
        <v>4</v>
      </c>
      <c r="F25" s="35">
        <v>4</v>
      </c>
      <c r="G25" s="35">
        <v>4</v>
      </c>
      <c r="H25" s="35">
        <v>4</v>
      </c>
      <c r="I25" s="35">
        <v>4</v>
      </c>
      <c r="J25" s="36">
        <v>4</v>
      </c>
      <c r="K25" s="37">
        <v>4</v>
      </c>
      <c r="L25" s="37">
        <v>4</v>
      </c>
      <c r="M25" s="37">
        <v>4</v>
      </c>
      <c r="N25" s="37">
        <v>4</v>
      </c>
      <c r="O25" s="38">
        <v>4</v>
      </c>
      <c r="P25" s="39">
        <v>4</v>
      </c>
      <c r="Q25" s="39">
        <v>4</v>
      </c>
      <c r="R25" s="39">
        <v>4</v>
      </c>
      <c r="S25" s="40">
        <v>4</v>
      </c>
      <c r="T25" s="41">
        <v>4</v>
      </c>
      <c r="U25" s="42">
        <v>4</v>
      </c>
      <c r="V25" s="42">
        <v>4</v>
      </c>
      <c r="W25" s="42">
        <v>4</v>
      </c>
      <c r="X25" s="43">
        <v>4</v>
      </c>
      <c r="Y25" s="44">
        <v>4</v>
      </c>
      <c r="Z25" s="45">
        <v>4</v>
      </c>
      <c r="AA25" s="45">
        <v>4</v>
      </c>
      <c r="AB25" s="45">
        <v>4</v>
      </c>
      <c r="AC25" s="45">
        <v>4</v>
      </c>
      <c r="AD25" s="41">
        <v>4</v>
      </c>
      <c r="AE25" s="42">
        <v>4</v>
      </c>
      <c r="AF25" s="42">
        <v>4</v>
      </c>
      <c r="AG25" s="42">
        <v>4</v>
      </c>
      <c r="AH25" s="43">
        <v>4</v>
      </c>
    </row>
    <row r="26" spans="1:34" s="6" customFormat="1" ht="15.75" customHeight="1" x14ac:dyDescent="0.25">
      <c r="A26" s="33">
        <v>5</v>
      </c>
      <c r="B26" s="19">
        <v>4</v>
      </c>
      <c r="C26" s="19">
        <v>4</v>
      </c>
      <c r="D26" s="20">
        <v>3</v>
      </c>
      <c r="E26" s="34">
        <v>3</v>
      </c>
      <c r="F26" s="35">
        <v>3</v>
      </c>
      <c r="G26" s="35">
        <v>3</v>
      </c>
      <c r="H26" s="35">
        <v>3</v>
      </c>
      <c r="I26" s="35">
        <v>3</v>
      </c>
      <c r="J26" s="36">
        <v>3</v>
      </c>
      <c r="K26" s="37">
        <v>3</v>
      </c>
      <c r="L26" s="37">
        <v>3</v>
      </c>
      <c r="M26" s="37">
        <v>3</v>
      </c>
      <c r="N26" s="37">
        <v>3</v>
      </c>
      <c r="O26" s="38">
        <v>3</v>
      </c>
      <c r="P26" s="39">
        <v>3</v>
      </c>
      <c r="Q26" s="39">
        <v>3</v>
      </c>
      <c r="R26" s="39">
        <v>3</v>
      </c>
      <c r="S26" s="40">
        <v>3</v>
      </c>
      <c r="T26" s="41"/>
      <c r="U26" s="42"/>
      <c r="V26" s="42"/>
      <c r="W26" s="42"/>
      <c r="X26" s="43"/>
      <c r="Y26" s="44"/>
      <c r="Z26" s="45"/>
      <c r="AA26" s="45"/>
      <c r="AB26" s="45"/>
      <c r="AC26" s="45"/>
      <c r="AD26" s="41"/>
      <c r="AE26" s="42"/>
      <c r="AF26" s="42"/>
      <c r="AG26" s="42"/>
      <c r="AH26" s="43"/>
    </row>
    <row r="27" spans="1:34" s="6" customFormat="1" ht="15.75" customHeight="1" x14ac:dyDescent="0.25">
      <c r="A27" s="33">
        <v>6</v>
      </c>
      <c r="B27" s="19">
        <v>5</v>
      </c>
      <c r="C27" s="19">
        <v>5</v>
      </c>
      <c r="D27" s="20">
        <v>5</v>
      </c>
      <c r="E27" s="34">
        <v>5</v>
      </c>
      <c r="F27" s="35">
        <v>5</v>
      </c>
      <c r="G27" s="35">
        <v>5</v>
      </c>
      <c r="H27" s="35">
        <v>5</v>
      </c>
      <c r="I27" s="35">
        <v>5</v>
      </c>
      <c r="J27" s="36">
        <v>5</v>
      </c>
      <c r="K27" s="37">
        <v>5</v>
      </c>
      <c r="L27" s="37">
        <v>5</v>
      </c>
      <c r="M27" s="37">
        <v>5</v>
      </c>
      <c r="N27" s="37">
        <v>5</v>
      </c>
      <c r="O27" s="38">
        <v>5</v>
      </c>
      <c r="P27" s="39">
        <v>5</v>
      </c>
      <c r="Q27" s="39">
        <v>5</v>
      </c>
      <c r="R27" s="39">
        <v>5</v>
      </c>
      <c r="S27" s="40">
        <v>5</v>
      </c>
      <c r="T27" s="41">
        <v>5</v>
      </c>
      <c r="U27" s="42">
        <v>5</v>
      </c>
      <c r="V27" s="42">
        <v>5</v>
      </c>
      <c r="W27" s="42">
        <v>5</v>
      </c>
      <c r="X27" s="43">
        <v>5</v>
      </c>
      <c r="Y27" s="44">
        <v>5</v>
      </c>
      <c r="Z27" s="45">
        <v>5</v>
      </c>
      <c r="AA27" s="45">
        <v>5</v>
      </c>
      <c r="AB27" s="45">
        <v>5</v>
      </c>
      <c r="AC27" s="45">
        <v>5</v>
      </c>
      <c r="AD27" s="41">
        <v>5</v>
      </c>
      <c r="AE27" s="42">
        <v>5</v>
      </c>
      <c r="AF27" s="42">
        <v>5</v>
      </c>
      <c r="AG27" s="42">
        <v>5</v>
      </c>
      <c r="AH27" s="43">
        <v>5</v>
      </c>
    </row>
    <row r="28" spans="1:34" s="6" customFormat="1" ht="15.75" customHeight="1" x14ac:dyDescent="0.25">
      <c r="A28" s="33">
        <v>7</v>
      </c>
      <c r="B28" s="19">
        <v>4</v>
      </c>
      <c r="C28" s="19">
        <v>4</v>
      </c>
      <c r="D28" s="20">
        <v>4</v>
      </c>
      <c r="E28" s="75">
        <v>4</v>
      </c>
      <c r="F28" s="35">
        <v>4</v>
      </c>
      <c r="G28" s="35">
        <v>4</v>
      </c>
      <c r="H28" s="35">
        <v>4</v>
      </c>
      <c r="I28" s="35">
        <v>4</v>
      </c>
      <c r="J28" s="74">
        <v>4</v>
      </c>
      <c r="K28" s="37">
        <v>4</v>
      </c>
      <c r="L28" s="37">
        <v>4</v>
      </c>
      <c r="M28" s="37">
        <v>4</v>
      </c>
      <c r="N28" s="37">
        <v>4</v>
      </c>
      <c r="O28" s="73">
        <v>4</v>
      </c>
      <c r="P28" s="39">
        <v>4</v>
      </c>
      <c r="Q28" s="39">
        <v>4</v>
      </c>
      <c r="R28" s="39">
        <v>4</v>
      </c>
      <c r="S28" s="40">
        <v>4</v>
      </c>
      <c r="T28" s="41">
        <v>4</v>
      </c>
      <c r="U28" s="42">
        <v>4</v>
      </c>
      <c r="V28" s="42">
        <v>4</v>
      </c>
      <c r="W28" s="42">
        <v>4</v>
      </c>
      <c r="X28" s="43">
        <v>4</v>
      </c>
      <c r="Y28" s="44">
        <v>4</v>
      </c>
      <c r="Z28" s="45">
        <v>4</v>
      </c>
      <c r="AA28" s="45">
        <v>4</v>
      </c>
      <c r="AB28" s="45">
        <v>4</v>
      </c>
      <c r="AC28" s="45">
        <v>4</v>
      </c>
      <c r="AD28" s="41">
        <v>4</v>
      </c>
      <c r="AE28" s="42">
        <v>4</v>
      </c>
      <c r="AF28" s="42">
        <v>4</v>
      </c>
      <c r="AG28" s="42">
        <v>4</v>
      </c>
      <c r="AH28" s="43">
        <v>4</v>
      </c>
    </row>
    <row r="29" spans="1:34" s="6" customFormat="1" ht="15.75" customHeight="1" x14ac:dyDescent="0.25">
      <c r="A29" s="33">
        <v>8</v>
      </c>
      <c r="B29" s="19">
        <v>4</v>
      </c>
      <c r="C29" s="19">
        <v>4</v>
      </c>
      <c r="D29" s="20">
        <v>4</v>
      </c>
      <c r="E29" s="75">
        <v>4</v>
      </c>
      <c r="F29" s="35">
        <v>4</v>
      </c>
      <c r="G29" s="35">
        <v>4</v>
      </c>
      <c r="H29" s="35">
        <v>4</v>
      </c>
      <c r="I29" s="35">
        <v>4</v>
      </c>
      <c r="J29" s="74">
        <v>4</v>
      </c>
      <c r="K29" s="37">
        <v>4</v>
      </c>
      <c r="L29" s="37">
        <v>4</v>
      </c>
      <c r="M29" s="37">
        <v>4</v>
      </c>
      <c r="N29" s="37">
        <v>4</v>
      </c>
      <c r="O29" s="73">
        <v>4</v>
      </c>
      <c r="P29" s="39">
        <v>4</v>
      </c>
      <c r="Q29" s="39">
        <v>4</v>
      </c>
      <c r="R29" s="39">
        <v>4</v>
      </c>
      <c r="S29" s="40">
        <v>4</v>
      </c>
      <c r="T29" s="41">
        <v>4</v>
      </c>
      <c r="U29" s="42">
        <v>4</v>
      </c>
      <c r="V29" s="42">
        <v>4</v>
      </c>
      <c r="W29" s="42">
        <v>4</v>
      </c>
      <c r="X29" s="43">
        <v>4</v>
      </c>
      <c r="Y29" s="44">
        <v>4</v>
      </c>
      <c r="Z29" s="45">
        <v>4</v>
      </c>
      <c r="AA29" s="45">
        <v>4</v>
      </c>
      <c r="AB29" s="45">
        <v>4</v>
      </c>
      <c r="AC29" s="45">
        <v>4</v>
      </c>
      <c r="AD29" s="42"/>
      <c r="AE29" s="42"/>
      <c r="AF29" s="42"/>
      <c r="AG29" s="42"/>
      <c r="AH29" s="43"/>
    </row>
    <row r="30" spans="1:34" s="6" customFormat="1" ht="15.75" customHeight="1" x14ac:dyDescent="0.25">
      <c r="A30" s="33">
        <v>9</v>
      </c>
      <c r="B30" s="19">
        <v>4</v>
      </c>
      <c r="C30" s="19">
        <v>4</v>
      </c>
      <c r="D30" s="20">
        <v>4</v>
      </c>
      <c r="E30" s="35">
        <v>4</v>
      </c>
      <c r="F30" s="35">
        <v>4</v>
      </c>
      <c r="G30" s="35">
        <v>4</v>
      </c>
      <c r="H30" s="35">
        <v>4</v>
      </c>
      <c r="I30" s="35">
        <v>4</v>
      </c>
      <c r="J30" s="37">
        <v>4</v>
      </c>
      <c r="K30" s="37">
        <v>4</v>
      </c>
      <c r="L30" s="37">
        <v>4</v>
      </c>
      <c r="M30" s="37">
        <v>4</v>
      </c>
      <c r="N30" s="37">
        <v>4</v>
      </c>
      <c r="O30" s="39">
        <v>4</v>
      </c>
      <c r="P30" s="39">
        <v>4</v>
      </c>
      <c r="Q30" s="39">
        <v>4</v>
      </c>
      <c r="R30" s="39">
        <v>4</v>
      </c>
      <c r="S30" s="40">
        <v>4</v>
      </c>
      <c r="T30" s="42">
        <v>4</v>
      </c>
      <c r="U30" s="42">
        <v>4</v>
      </c>
      <c r="V30" s="42">
        <v>4</v>
      </c>
      <c r="W30" s="42">
        <v>4</v>
      </c>
      <c r="X30" s="43">
        <v>4</v>
      </c>
      <c r="Y30" s="45"/>
      <c r="Z30" s="45"/>
      <c r="AA30" s="45"/>
      <c r="AB30" s="45"/>
      <c r="AC30" s="45"/>
      <c r="AD30" s="42"/>
      <c r="AE30" s="42"/>
      <c r="AF30" s="42"/>
      <c r="AG30" s="42"/>
      <c r="AH30" s="43"/>
    </row>
    <row r="31" spans="1:34" s="6" customFormat="1" ht="15.75" customHeight="1" x14ac:dyDescent="0.25">
      <c r="A31" s="33">
        <v>10</v>
      </c>
      <c r="B31" s="19">
        <v>4</v>
      </c>
      <c r="C31" s="19">
        <v>4</v>
      </c>
      <c r="D31" s="20">
        <v>4</v>
      </c>
      <c r="E31" s="35">
        <v>4</v>
      </c>
      <c r="F31" s="35">
        <v>3</v>
      </c>
      <c r="G31" s="35">
        <v>4</v>
      </c>
      <c r="H31" s="35">
        <v>4</v>
      </c>
      <c r="I31" s="35">
        <v>5</v>
      </c>
      <c r="J31" s="37">
        <v>4</v>
      </c>
      <c r="K31" s="37">
        <v>4</v>
      </c>
      <c r="L31" s="37">
        <v>4</v>
      </c>
      <c r="M31" s="37">
        <v>4</v>
      </c>
      <c r="N31" s="37">
        <v>4</v>
      </c>
      <c r="O31" s="39">
        <v>4</v>
      </c>
      <c r="P31" s="39">
        <v>3</v>
      </c>
      <c r="Q31" s="39">
        <v>4</v>
      </c>
      <c r="R31" s="39">
        <v>3</v>
      </c>
      <c r="S31" s="40">
        <v>4</v>
      </c>
      <c r="T31" s="42">
        <v>4</v>
      </c>
      <c r="U31" s="42">
        <v>4</v>
      </c>
      <c r="V31" s="42">
        <v>4</v>
      </c>
      <c r="W31" s="42">
        <v>4</v>
      </c>
      <c r="X31" s="43">
        <v>4</v>
      </c>
      <c r="Y31" s="45"/>
      <c r="Z31" s="45"/>
      <c r="AA31" s="45"/>
      <c r="AB31" s="45"/>
      <c r="AC31" s="45"/>
      <c r="AD31" s="42"/>
      <c r="AE31" s="42"/>
      <c r="AF31" s="42"/>
      <c r="AG31" s="42"/>
      <c r="AH31" s="43"/>
    </row>
    <row r="32" spans="1:34" s="6" customFormat="1" ht="15.75" customHeight="1" x14ac:dyDescent="0.25">
      <c r="A32" s="33">
        <v>11</v>
      </c>
      <c r="B32" s="19">
        <v>4</v>
      </c>
      <c r="C32" s="19">
        <v>4</v>
      </c>
      <c r="D32" s="20">
        <v>4</v>
      </c>
      <c r="E32" s="35">
        <v>4</v>
      </c>
      <c r="F32" s="35">
        <v>4</v>
      </c>
      <c r="G32" s="35">
        <v>4</v>
      </c>
      <c r="H32" s="35">
        <v>4</v>
      </c>
      <c r="I32" s="35">
        <v>4</v>
      </c>
      <c r="J32" s="37">
        <v>4</v>
      </c>
      <c r="K32" s="37">
        <v>4</v>
      </c>
      <c r="L32" s="37">
        <v>4</v>
      </c>
      <c r="M32" s="37">
        <v>4</v>
      </c>
      <c r="N32" s="37">
        <v>4</v>
      </c>
      <c r="O32" s="39">
        <v>4</v>
      </c>
      <c r="P32" s="39">
        <v>4</v>
      </c>
      <c r="Q32" s="39">
        <v>4</v>
      </c>
      <c r="R32" s="39">
        <v>4</v>
      </c>
      <c r="S32" s="40">
        <v>4</v>
      </c>
      <c r="T32" s="42">
        <v>4</v>
      </c>
      <c r="U32" s="42">
        <v>4</v>
      </c>
      <c r="V32" s="42">
        <v>4</v>
      </c>
      <c r="W32" s="42">
        <v>4</v>
      </c>
      <c r="X32" s="43">
        <v>4</v>
      </c>
      <c r="Y32" s="45">
        <v>4</v>
      </c>
      <c r="Z32" s="45">
        <v>4</v>
      </c>
      <c r="AA32" s="45">
        <v>4</v>
      </c>
      <c r="AB32" s="45">
        <v>4</v>
      </c>
      <c r="AC32" s="45">
        <v>4</v>
      </c>
      <c r="AD32" s="42">
        <v>4</v>
      </c>
      <c r="AE32" s="42">
        <v>4</v>
      </c>
      <c r="AF32" s="42">
        <v>4</v>
      </c>
      <c r="AG32" s="42">
        <v>4</v>
      </c>
      <c r="AH32" s="43">
        <v>4</v>
      </c>
    </row>
    <row r="33" spans="1:34" s="6" customFormat="1" ht="15.75" customHeight="1" x14ac:dyDescent="0.25">
      <c r="A33" s="33">
        <v>12</v>
      </c>
      <c r="B33" s="19">
        <v>5</v>
      </c>
      <c r="C33" s="19"/>
      <c r="D33" s="20">
        <v>5</v>
      </c>
      <c r="E33" s="35">
        <v>4</v>
      </c>
      <c r="F33" s="35">
        <v>4</v>
      </c>
      <c r="G33" s="35">
        <v>4</v>
      </c>
      <c r="H33" s="35">
        <v>4</v>
      </c>
      <c r="I33" s="35"/>
      <c r="J33" s="37">
        <v>4</v>
      </c>
      <c r="K33" s="37">
        <v>4</v>
      </c>
      <c r="L33" s="37">
        <v>4</v>
      </c>
      <c r="M33" s="37">
        <v>4</v>
      </c>
      <c r="N33" s="37"/>
      <c r="O33" s="39">
        <v>4</v>
      </c>
      <c r="P33" s="39">
        <v>4</v>
      </c>
      <c r="Q33" s="39">
        <v>4</v>
      </c>
      <c r="R33" s="39">
        <v>4</v>
      </c>
      <c r="S33" s="40"/>
      <c r="T33" s="42">
        <v>4</v>
      </c>
      <c r="U33" s="42">
        <v>4</v>
      </c>
      <c r="V33" s="42">
        <v>4</v>
      </c>
      <c r="W33" s="42">
        <v>4</v>
      </c>
      <c r="X33" s="43"/>
      <c r="Y33" s="45">
        <v>4</v>
      </c>
      <c r="Z33" s="45">
        <v>4</v>
      </c>
      <c r="AA33" s="45">
        <v>4</v>
      </c>
      <c r="AB33" s="45">
        <v>4</v>
      </c>
      <c r="AC33" s="45"/>
      <c r="AD33" s="42">
        <v>4</v>
      </c>
      <c r="AE33" s="42">
        <v>4</v>
      </c>
      <c r="AF33" s="42">
        <v>4</v>
      </c>
      <c r="AG33" s="42">
        <v>4</v>
      </c>
      <c r="AH33" s="43"/>
    </row>
    <row r="34" spans="1:34" s="6" customFormat="1" ht="15.75" customHeight="1" x14ac:dyDescent="0.25">
      <c r="A34" s="33">
        <v>13</v>
      </c>
      <c r="B34" s="19">
        <v>4</v>
      </c>
      <c r="C34" s="19">
        <v>5</v>
      </c>
      <c r="D34" s="20">
        <v>5</v>
      </c>
      <c r="E34" s="35">
        <v>3</v>
      </c>
      <c r="F34" s="35">
        <v>3</v>
      </c>
      <c r="G34" s="35">
        <v>3</v>
      </c>
      <c r="H34" s="35">
        <v>4</v>
      </c>
      <c r="I34" s="35"/>
      <c r="J34" s="37">
        <v>4</v>
      </c>
      <c r="K34" s="37">
        <v>4</v>
      </c>
      <c r="L34" s="37">
        <v>4</v>
      </c>
      <c r="M34" s="37">
        <v>4</v>
      </c>
      <c r="N34" s="37"/>
      <c r="O34" s="39">
        <v>5</v>
      </c>
      <c r="P34" s="39">
        <v>4</v>
      </c>
      <c r="Q34" s="39">
        <v>4</v>
      </c>
      <c r="R34" s="39">
        <v>5</v>
      </c>
      <c r="S34" s="40"/>
      <c r="T34" s="42">
        <v>3</v>
      </c>
      <c r="U34" s="42">
        <v>4</v>
      </c>
      <c r="V34" s="42">
        <v>4</v>
      </c>
      <c r="W34" s="42">
        <v>3</v>
      </c>
      <c r="X34" s="43"/>
      <c r="Y34" s="45"/>
      <c r="Z34" s="45"/>
      <c r="AA34" s="45"/>
      <c r="AB34" s="45"/>
      <c r="AC34" s="45"/>
      <c r="AD34" s="42"/>
      <c r="AE34" s="42"/>
      <c r="AF34" s="42"/>
      <c r="AG34" s="42"/>
      <c r="AH34" s="43"/>
    </row>
    <row r="35" spans="1:34" s="6" customFormat="1" ht="15.75" customHeight="1" x14ac:dyDescent="0.25">
      <c r="A35" s="33">
        <v>14</v>
      </c>
      <c r="B35" s="19">
        <v>4</v>
      </c>
      <c r="C35" s="19">
        <v>4</v>
      </c>
      <c r="D35" s="20">
        <v>4</v>
      </c>
      <c r="E35" s="35">
        <v>5</v>
      </c>
      <c r="F35" s="35">
        <v>5</v>
      </c>
      <c r="G35" s="35">
        <v>5</v>
      </c>
      <c r="H35" s="35">
        <v>5</v>
      </c>
      <c r="I35" s="35">
        <v>5</v>
      </c>
      <c r="J35" s="37">
        <v>5</v>
      </c>
      <c r="K35" s="37">
        <v>5</v>
      </c>
      <c r="L35" s="37">
        <v>4</v>
      </c>
      <c r="M35" s="37">
        <v>5</v>
      </c>
      <c r="N35" s="37">
        <v>4</v>
      </c>
      <c r="O35" s="39">
        <v>4</v>
      </c>
      <c r="P35" s="39">
        <v>4</v>
      </c>
      <c r="Q35" s="39">
        <v>4</v>
      </c>
      <c r="R35" s="39">
        <v>4</v>
      </c>
      <c r="S35" s="40">
        <v>4</v>
      </c>
      <c r="T35" s="42">
        <v>4</v>
      </c>
      <c r="U35" s="42">
        <v>4</v>
      </c>
      <c r="V35" s="42">
        <v>4</v>
      </c>
      <c r="W35" s="42">
        <v>4</v>
      </c>
      <c r="X35" s="43">
        <v>4</v>
      </c>
      <c r="Y35" s="45">
        <v>5</v>
      </c>
      <c r="Z35" s="45">
        <v>5</v>
      </c>
      <c r="AA35" s="45">
        <v>5</v>
      </c>
      <c r="AB35" s="45">
        <v>5</v>
      </c>
      <c r="AC35" s="45">
        <v>5</v>
      </c>
      <c r="AD35" s="42">
        <v>5</v>
      </c>
      <c r="AE35" s="42">
        <v>5</v>
      </c>
      <c r="AF35" s="42">
        <v>5</v>
      </c>
      <c r="AG35" s="42">
        <v>5</v>
      </c>
      <c r="AH35" s="43">
        <v>5</v>
      </c>
    </row>
    <row r="36" spans="1:34" s="6" customFormat="1" ht="15.75" customHeight="1" x14ac:dyDescent="0.25">
      <c r="A36" s="33">
        <v>15</v>
      </c>
      <c r="B36" s="19">
        <v>4</v>
      </c>
      <c r="C36" s="19">
        <v>4</v>
      </c>
      <c r="D36" s="20">
        <v>4</v>
      </c>
      <c r="E36" s="35">
        <v>4</v>
      </c>
      <c r="F36" s="35">
        <v>3</v>
      </c>
      <c r="G36" s="35">
        <v>3</v>
      </c>
      <c r="H36" s="35">
        <v>4</v>
      </c>
      <c r="I36" s="35">
        <v>4</v>
      </c>
      <c r="J36" s="37">
        <v>4</v>
      </c>
      <c r="K36" s="37">
        <v>4</v>
      </c>
      <c r="L36" s="37">
        <v>4</v>
      </c>
      <c r="M36" s="37">
        <v>4</v>
      </c>
      <c r="N36" s="37">
        <v>4</v>
      </c>
      <c r="O36" s="39">
        <v>4</v>
      </c>
      <c r="P36" s="39">
        <v>4</v>
      </c>
      <c r="Q36" s="39">
        <v>4</v>
      </c>
      <c r="R36" s="39">
        <v>4</v>
      </c>
      <c r="S36" s="40">
        <v>4</v>
      </c>
      <c r="T36" s="42">
        <v>4</v>
      </c>
      <c r="U36" s="42">
        <v>4</v>
      </c>
      <c r="V36" s="42">
        <v>4</v>
      </c>
      <c r="W36" s="42">
        <v>4</v>
      </c>
      <c r="X36" s="43">
        <v>4</v>
      </c>
      <c r="Y36" s="45">
        <v>4</v>
      </c>
      <c r="Z36" s="45">
        <v>4</v>
      </c>
      <c r="AA36" s="45">
        <v>4</v>
      </c>
      <c r="AB36" s="45">
        <v>4</v>
      </c>
      <c r="AC36" s="45">
        <v>4</v>
      </c>
      <c r="AD36" s="42"/>
      <c r="AE36" s="42"/>
      <c r="AF36" s="42"/>
      <c r="AG36" s="42"/>
      <c r="AH36" s="43"/>
    </row>
    <row r="37" spans="1:34" s="6" customFormat="1" ht="15.75" customHeight="1" x14ac:dyDescent="0.25">
      <c r="A37" s="33">
        <v>16</v>
      </c>
      <c r="B37" s="19">
        <v>4</v>
      </c>
      <c r="C37" s="19">
        <v>4</v>
      </c>
      <c r="D37" s="20">
        <v>4</v>
      </c>
      <c r="E37" s="35">
        <v>4</v>
      </c>
      <c r="F37" s="35">
        <v>4</v>
      </c>
      <c r="G37" s="35">
        <v>4</v>
      </c>
      <c r="H37" s="35">
        <v>4</v>
      </c>
      <c r="I37" s="35">
        <v>4</v>
      </c>
      <c r="J37" s="37">
        <v>4</v>
      </c>
      <c r="K37" s="37">
        <v>4</v>
      </c>
      <c r="L37" s="37">
        <v>4</v>
      </c>
      <c r="M37" s="37">
        <v>4</v>
      </c>
      <c r="N37" s="37">
        <v>4</v>
      </c>
      <c r="O37" s="39">
        <v>4</v>
      </c>
      <c r="P37" s="39">
        <v>4</v>
      </c>
      <c r="Q37" s="39">
        <v>4</v>
      </c>
      <c r="R37" s="39">
        <v>4</v>
      </c>
      <c r="S37" s="40">
        <v>4</v>
      </c>
      <c r="T37" s="42">
        <v>4</v>
      </c>
      <c r="U37" s="42">
        <v>4</v>
      </c>
      <c r="V37" s="42">
        <v>4</v>
      </c>
      <c r="W37" s="42">
        <v>4</v>
      </c>
      <c r="X37" s="43">
        <v>4</v>
      </c>
      <c r="Y37" s="45"/>
      <c r="Z37" s="45"/>
      <c r="AA37" s="45"/>
      <c r="AB37" s="45"/>
      <c r="AC37" s="45"/>
      <c r="AD37" s="42"/>
      <c r="AE37" s="42"/>
      <c r="AF37" s="42"/>
      <c r="AG37" s="42"/>
      <c r="AH37" s="43"/>
    </row>
    <row r="38" spans="1:34" s="6" customFormat="1" ht="15.75" customHeight="1" x14ac:dyDescent="0.25">
      <c r="A38" s="33">
        <v>17</v>
      </c>
      <c r="B38" s="19">
        <v>5</v>
      </c>
      <c r="C38" s="19">
        <v>5</v>
      </c>
      <c r="D38" s="20">
        <v>5</v>
      </c>
      <c r="E38" s="35">
        <v>4</v>
      </c>
      <c r="F38" s="35">
        <v>4</v>
      </c>
      <c r="G38" s="35">
        <v>4</v>
      </c>
      <c r="H38" s="35">
        <v>4</v>
      </c>
      <c r="I38" s="35">
        <v>4</v>
      </c>
      <c r="J38" s="37">
        <v>4</v>
      </c>
      <c r="K38" s="37">
        <v>5</v>
      </c>
      <c r="L38" s="37">
        <v>4</v>
      </c>
      <c r="M38" s="37">
        <v>5</v>
      </c>
      <c r="N38" s="37">
        <v>4</v>
      </c>
      <c r="O38" s="39">
        <v>4</v>
      </c>
      <c r="P38" s="39">
        <v>5</v>
      </c>
      <c r="Q38" s="39">
        <v>4</v>
      </c>
      <c r="R38" s="39">
        <v>5</v>
      </c>
      <c r="S38" s="40">
        <v>5</v>
      </c>
      <c r="T38" s="42">
        <v>5</v>
      </c>
      <c r="U38" s="42">
        <v>5</v>
      </c>
      <c r="V38" s="42">
        <v>5</v>
      </c>
      <c r="W38" s="42">
        <v>5</v>
      </c>
      <c r="X38" s="43">
        <v>5</v>
      </c>
      <c r="Y38" s="45">
        <v>5</v>
      </c>
      <c r="Z38" s="45">
        <v>5</v>
      </c>
      <c r="AA38" s="45">
        <v>5</v>
      </c>
      <c r="AB38" s="45">
        <v>5</v>
      </c>
      <c r="AC38" s="45">
        <v>5</v>
      </c>
      <c r="AD38" s="42">
        <v>4</v>
      </c>
      <c r="AE38" s="42">
        <v>4</v>
      </c>
      <c r="AF38" s="42">
        <v>4</v>
      </c>
      <c r="AG38" s="42">
        <v>4</v>
      </c>
      <c r="AH38" s="43">
        <v>5</v>
      </c>
    </row>
    <row r="39" spans="1:34" s="6" customFormat="1" ht="15.75" customHeight="1" x14ac:dyDescent="0.25">
      <c r="A39" s="33">
        <v>18</v>
      </c>
      <c r="B39" s="19">
        <v>5</v>
      </c>
      <c r="C39" s="19">
        <v>5</v>
      </c>
      <c r="D39" s="20">
        <v>5</v>
      </c>
      <c r="E39" s="35">
        <v>4</v>
      </c>
      <c r="F39" s="35">
        <v>4</v>
      </c>
      <c r="G39" s="35">
        <v>4</v>
      </c>
      <c r="H39" s="35">
        <v>4</v>
      </c>
      <c r="I39" s="35">
        <v>4</v>
      </c>
      <c r="J39" s="37">
        <v>4</v>
      </c>
      <c r="K39" s="37">
        <v>5</v>
      </c>
      <c r="L39" s="37">
        <v>4</v>
      </c>
      <c r="M39" s="37">
        <v>5</v>
      </c>
      <c r="N39" s="37">
        <v>4</v>
      </c>
      <c r="O39" s="39">
        <v>4</v>
      </c>
      <c r="P39" s="39">
        <v>5</v>
      </c>
      <c r="Q39" s="39">
        <v>4</v>
      </c>
      <c r="R39" s="39">
        <v>5</v>
      </c>
      <c r="S39" s="40">
        <v>5</v>
      </c>
      <c r="T39" s="42">
        <v>5</v>
      </c>
      <c r="U39" s="42">
        <v>5</v>
      </c>
      <c r="V39" s="42">
        <v>5</v>
      </c>
      <c r="W39" s="42">
        <v>5</v>
      </c>
      <c r="X39" s="43">
        <v>5</v>
      </c>
      <c r="Y39" s="45">
        <v>5</v>
      </c>
      <c r="Z39" s="45">
        <v>5</v>
      </c>
      <c r="AA39" s="45">
        <v>5</v>
      </c>
      <c r="AB39" s="45">
        <v>5</v>
      </c>
      <c r="AC39" s="45">
        <v>5</v>
      </c>
      <c r="AD39" s="42">
        <v>4</v>
      </c>
      <c r="AE39" s="42">
        <v>4</v>
      </c>
      <c r="AF39" s="42">
        <v>4</v>
      </c>
      <c r="AG39" s="42">
        <v>4</v>
      </c>
      <c r="AH39" s="43">
        <v>5</v>
      </c>
    </row>
    <row r="40" spans="1:34" s="6" customFormat="1" ht="15.75" customHeight="1" x14ac:dyDescent="0.25">
      <c r="A40" s="33">
        <v>19</v>
      </c>
      <c r="B40" s="19">
        <v>4</v>
      </c>
      <c r="C40" s="19">
        <v>3</v>
      </c>
      <c r="D40" s="20">
        <v>4</v>
      </c>
      <c r="E40" s="35">
        <v>4</v>
      </c>
      <c r="F40" s="35">
        <v>4</v>
      </c>
      <c r="G40" s="35">
        <v>4</v>
      </c>
      <c r="H40" s="35">
        <v>4</v>
      </c>
      <c r="I40" s="35"/>
      <c r="J40" s="37">
        <v>4</v>
      </c>
      <c r="K40" s="37">
        <v>4</v>
      </c>
      <c r="L40" s="37">
        <v>4</v>
      </c>
      <c r="M40" s="37">
        <v>4</v>
      </c>
      <c r="N40" s="37"/>
      <c r="O40" s="39">
        <v>4</v>
      </c>
      <c r="P40" s="39">
        <v>4</v>
      </c>
      <c r="Q40" s="39">
        <v>4</v>
      </c>
      <c r="R40" s="39">
        <v>4</v>
      </c>
      <c r="S40" s="40"/>
      <c r="T40" s="42">
        <v>4</v>
      </c>
      <c r="U40" s="42">
        <v>4</v>
      </c>
      <c r="V40" s="42">
        <v>4</v>
      </c>
      <c r="W40" s="42">
        <v>4</v>
      </c>
      <c r="X40" s="43">
        <v>4</v>
      </c>
      <c r="Y40" s="45">
        <v>4</v>
      </c>
      <c r="Z40" s="45">
        <v>4</v>
      </c>
      <c r="AA40" s="45">
        <v>4</v>
      </c>
      <c r="AB40" s="45">
        <v>4</v>
      </c>
      <c r="AC40" s="45"/>
      <c r="AD40" s="42">
        <v>4</v>
      </c>
      <c r="AE40" s="42">
        <v>4</v>
      </c>
      <c r="AF40" s="42">
        <v>4</v>
      </c>
      <c r="AG40" s="42">
        <v>4</v>
      </c>
      <c r="AH40" s="43"/>
    </row>
    <row r="41" spans="1:34" s="6" customFormat="1" ht="15.75" customHeight="1" thickTop="1" thickBot="1" x14ac:dyDescent="0.3">
      <c r="A41" s="33">
        <v>20</v>
      </c>
      <c r="B41" s="19">
        <v>4</v>
      </c>
      <c r="C41" s="19">
        <v>4</v>
      </c>
      <c r="D41" s="20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7">
        <v>4</v>
      </c>
      <c r="K41" s="37">
        <v>4</v>
      </c>
      <c r="L41" s="37">
        <v>4</v>
      </c>
      <c r="M41" s="37">
        <v>4</v>
      </c>
      <c r="N41" s="37">
        <v>4</v>
      </c>
      <c r="O41" s="39">
        <v>4</v>
      </c>
      <c r="P41" s="39">
        <v>4</v>
      </c>
      <c r="Q41" s="39">
        <v>4</v>
      </c>
      <c r="R41" s="39">
        <v>4</v>
      </c>
      <c r="S41" s="40">
        <v>4</v>
      </c>
      <c r="T41" s="42">
        <v>4</v>
      </c>
      <c r="U41" s="42">
        <v>4</v>
      </c>
      <c r="V41" s="42">
        <v>4</v>
      </c>
      <c r="W41" s="42">
        <v>4</v>
      </c>
      <c r="X41" s="43">
        <v>4</v>
      </c>
      <c r="Y41" s="45">
        <v>4</v>
      </c>
      <c r="Z41" s="45">
        <v>4</v>
      </c>
      <c r="AA41" s="45">
        <v>4</v>
      </c>
      <c r="AB41" s="45">
        <v>4</v>
      </c>
      <c r="AC41" s="45">
        <v>4</v>
      </c>
      <c r="AD41" s="42">
        <v>4</v>
      </c>
      <c r="AE41" s="42">
        <v>4</v>
      </c>
      <c r="AF41" s="42">
        <v>4</v>
      </c>
      <c r="AG41" s="42">
        <v>4</v>
      </c>
      <c r="AH41" s="43">
        <v>4</v>
      </c>
    </row>
    <row r="42" spans="1:34" s="6" customFormat="1" ht="15.75" customHeight="1" thickTop="1" thickBot="1" x14ac:dyDescent="0.3">
      <c r="A42" s="33">
        <v>21</v>
      </c>
      <c r="B42" s="18">
        <v>1</v>
      </c>
      <c r="C42" s="19">
        <v>2</v>
      </c>
      <c r="D42" s="20">
        <v>2</v>
      </c>
      <c r="E42" s="21">
        <v>2</v>
      </c>
      <c r="F42" s="22">
        <v>2</v>
      </c>
      <c r="G42" s="22">
        <v>3</v>
      </c>
      <c r="H42" s="22">
        <v>2</v>
      </c>
      <c r="I42" s="22">
        <v>3</v>
      </c>
      <c r="J42" s="23">
        <v>2</v>
      </c>
      <c r="K42" s="24">
        <v>1</v>
      </c>
      <c r="L42" s="24">
        <v>3</v>
      </c>
      <c r="M42" s="24">
        <v>2</v>
      </c>
      <c r="N42" s="24">
        <v>1</v>
      </c>
      <c r="O42" s="25">
        <v>1</v>
      </c>
      <c r="P42" s="26">
        <v>2</v>
      </c>
      <c r="Q42" s="26">
        <v>1</v>
      </c>
      <c r="R42" s="26">
        <v>3</v>
      </c>
      <c r="S42" s="27">
        <v>2</v>
      </c>
      <c r="T42" s="28">
        <v>4</v>
      </c>
      <c r="U42" s="29">
        <v>4</v>
      </c>
      <c r="V42" s="29">
        <v>5</v>
      </c>
      <c r="W42" s="29">
        <v>4</v>
      </c>
      <c r="X42" s="30">
        <v>5</v>
      </c>
      <c r="Y42" s="31">
        <v>4</v>
      </c>
      <c r="Z42" s="32">
        <v>5</v>
      </c>
      <c r="AA42" s="32">
        <v>4</v>
      </c>
      <c r="AB42" s="32">
        <v>5</v>
      </c>
      <c r="AC42" s="32">
        <v>4</v>
      </c>
      <c r="AD42" s="28">
        <v>3</v>
      </c>
      <c r="AE42" s="29">
        <v>5</v>
      </c>
      <c r="AF42" s="29">
        <v>5</v>
      </c>
      <c r="AG42" s="29">
        <v>4</v>
      </c>
      <c r="AH42" s="30">
        <v>5</v>
      </c>
    </row>
    <row r="43" spans="1:34" s="6" customFormat="1" ht="15.75" customHeight="1" thickTop="1" thickBot="1" x14ac:dyDescent="0.3">
      <c r="A43" s="33">
        <v>22</v>
      </c>
      <c r="B43" s="19">
        <v>3</v>
      </c>
      <c r="C43" s="19">
        <v>3</v>
      </c>
      <c r="D43" s="20">
        <v>4</v>
      </c>
      <c r="E43" s="34">
        <v>4</v>
      </c>
      <c r="F43" s="35">
        <v>4</v>
      </c>
      <c r="G43" s="35">
        <v>4</v>
      </c>
      <c r="H43" s="35">
        <v>4</v>
      </c>
      <c r="I43" s="35">
        <v>4</v>
      </c>
      <c r="J43" s="36">
        <v>4</v>
      </c>
      <c r="K43" s="37">
        <v>4</v>
      </c>
      <c r="L43" s="37">
        <v>4</v>
      </c>
      <c r="M43" s="37">
        <v>4</v>
      </c>
      <c r="N43" s="37">
        <v>4</v>
      </c>
      <c r="O43" s="38">
        <v>4</v>
      </c>
      <c r="P43" s="39">
        <v>4</v>
      </c>
      <c r="Q43" s="39">
        <v>4</v>
      </c>
      <c r="R43" s="39">
        <v>4</v>
      </c>
      <c r="S43" s="40">
        <v>4</v>
      </c>
      <c r="T43" s="41">
        <v>4</v>
      </c>
      <c r="U43" s="42">
        <v>4</v>
      </c>
      <c r="V43" s="42">
        <v>4</v>
      </c>
      <c r="W43" s="42">
        <v>4</v>
      </c>
      <c r="X43" s="43">
        <v>4</v>
      </c>
      <c r="Y43" s="44">
        <v>4</v>
      </c>
      <c r="Z43" s="45">
        <v>4</v>
      </c>
      <c r="AA43" s="45">
        <v>4</v>
      </c>
      <c r="AB43" s="45">
        <v>4</v>
      </c>
      <c r="AC43" s="45">
        <v>4</v>
      </c>
      <c r="AD43" s="41">
        <v>4</v>
      </c>
      <c r="AE43" s="42">
        <v>4</v>
      </c>
      <c r="AF43" s="42">
        <v>4</v>
      </c>
      <c r="AG43" s="42">
        <v>4</v>
      </c>
      <c r="AH43" s="43">
        <v>4</v>
      </c>
    </row>
    <row r="44" spans="1:34" s="6" customFormat="1" ht="15.75" customHeight="1" x14ac:dyDescent="0.25">
      <c r="A44" s="33">
        <v>23</v>
      </c>
      <c r="B44" s="19">
        <v>5</v>
      </c>
      <c r="C44" s="19">
        <v>4</v>
      </c>
      <c r="D44" s="20">
        <v>5</v>
      </c>
      <c r="E44" s="34">
        <v>4</v>
      </c>
      <c r="F44" s="35">
        <v>4</v>
      </c>
      <c r="G44" s="35">
        <v>4</v>
      </c>
      <c r="H44" s="35"/>
      <c r="I44" s="35"/>
      <c r="J44" s="36">
        <v>4</v>
      </c>
      <c r="K44" s="37">
        <v>4</v>
      </c>
      <c r="L44" s="37">
        <v>4</v>
      </c>
      <c r="M44" s="37"/>
      <c r="N44" s="37"/>
      <c r="O44" s="38">
        <v>5</v>
      </c>
      <c r="P44" s="39">
        <v>5</v>
      </c>
      <c r="Q44" s="39">
        <v>5</v>
      </c>
      <c r="R44" s="39"/>
      <c r="S44" s="40"/>
      <c r="T44" s="41">
        <v>4</v>
      </c>
      <c r="U44" s="42">
        <v>4</v>
      </c>
      <c r="V44" s="42">
        <v>4</v>
      </c>
      <c r="W44" s="42"/>
      <c r="X44" s="43"/>
      <c r="Y44" s="44"/>
      <c r="Z44" s="45"/>
      <c r="AA44" s="45"/>
      <c r="AB44" s="45"/>
      <c r="AC44" s="45"/>
      <c r="AD44" s="41"/>
      <c r="AE44" s="42"/>
      <c r="AF44" s="42"/>
      <c r="AG44" s="42"/>
      <c r="AH44" s="43"/>
    </row>
    <row r="45" spans="1:34" s="6" customFormat="1" ht="15.75" customHeight="1" x14ac:dyDescent="0.25">
      <c r="A45" s="33">
        <v>24</v>
      </c>
      <c r="B45" s="19">
        <v>4</v>
      </c>
      <c r="C45" s="19">
        <v>5</v>
      </c>
      <c r="D45" s="20">
        <v>4</v>
      </c>
      <c r="E45" s="34">
        <v>4</v>
      </c>
      <c r="F45" s="35">
        <v>4</v>
      </c>
      <c r="G45" s="35">
        <v>4</v>
      </c>
      <c r="H45" s="35">
        <v>4</v>
      </c>
      <c r="I45" s="35">
        <v>4</v>
      </c>
      <c r="J45" s="36">
        <v>4</v>
      </c>
      <c r="K45" s="37">
        <v>4</v>
      </c>
      <c r="L45" s="37">
        <v>4</v>
      </c>
      <c r="M45" s="37">
        <v>4</v>
      </c>
      <c r="N45" s="37">
        <v>4</v>
      </c>
      <c r="O45" s="38">
        <v>4</v>
      </c>
      <c r="P45" s="39">
        <v>4</v>
      </c>
      <c r="Q45" s="39">
        <v>4</v>
      </c>
      <c r="R45" s="39">
        <v>4</v>
      </c>
      <c r="S45" s="40">
        <v>4</v>
      </c>
      <c r="T45" s="41">
        <v>4</v>
      </c>
      <c r="U45" s="42">
        <v>4</v>
      </c>
      <c r="V45" s="42">
        <v>4</v>
      </c>
      <c r="W45" s="42">
        <v>4</v>
      </c>
      <c r="X45" s="43">
        <v>4</v>
      </c>
      <c r="Y45" s="44">
        <v>4</v>
      </c>
      <c r="Z45" s="45">
        <v>4</v>
      </c>
      <c r="AA45" s="45">
        <v>4</v>
      </c>
      <c r="AB45" s="45">
        <v>4</v>
      </c>
      <c r="AC45" s="45">
        <v>4</v>
      </c>
      <c r="AD45" s="41">
        <v>4</v>
      </c>
      <c r="AE45" s="42">
        <v>4</v>
      </c>
      <c r="AF45" s="42">
        <v>4</v>
      </c>
      <c r="AG45" s="42">
        <v>4</v>
      </c>
      <c r="AH45" s="43">
        <v>4</v>
      </c>
    </row>
    <row r="46" spans="1:34" s="6" customFormat="1" ht="15.75" customHeight="1" x14ac:dyDescent="0.25">
      <c r="A46" s="33">
        <v>25</v>
      </c>
      <c r="B46" s="19">
        <v>4</v>
      </c>
      <c r="C46" s="19">
        <v>5</v>
      </c>
      <c r="D46" s="20">
        <v>5</v>
      </c>
      <c r="E46" s="34">
        <v>4</v>
      </c>
      <c r="F46" s="35">
        <v>4</v>
      </c>
      <c r="G46" s="35">
        <v>3</v>
      </c>
      <c r="H46" s="35">
        <v>4</v>
      </c>
      <c r="I46" s="35">
        <v>4</v>
      </c>
      <c r="J46" s="36">
        <v>4</v>
      </c>
      <c r="K46" s="37">
        <v>4</v>
      </c>
      <c r="L46" s="37">
        <v>4</v>
      </c>
      <c r="M46" s="37">
        <v>4</v>
      </c>
      <c r="N46" s="37">
        <v>4</v>
      </c>
      <c r="O46" s="38">
        <v>4</v>
      </c>
      <c r="P46" s="39">
        <v>4</v>
      </c>
      <c r="Q46" s="39">
        <v>4</v>
      </c>
      <c r="R46" s="39">
        <v>4</v>
      </c>
      <c r="S46" s="40">
        <v>4</v>
      </c>
      <c r="T46" s="41">
        <v>4</v>
      </c>
      <c r="U46" s="42">
        <v>4</v>
      </c>
      <c r="V46" s="42">
        <v>4</v>
      </c>
      <c r="W46" s="42">
        <v>4</v>
      </c>
      <c r="X46" s="43">
        <v>4</v>
      </c>
      <c r="Y46" s="44">
        <v>4</v>
      </c>
      <c r="Z46" s="45">
        <v>4</v>
      </c>
      <c r="AA46" s="45">
        <v>4</v>
      </c>
      <c r="AB46" s="45">
        <v>4</v>
      </c>
      <c r="AC46" s="45">
        <v>4</v>
      </c>
      <c r="AD46" s="41"/>
      <c r="AE46" s="42"/>
      <c r="AF46" s="42"/>
      <c r="AG46" s="42"/>
      <c r="AH46" s="43"/>
    </row>
    <row r="47" spans="1:34" s="6" customFormat="1" ht="15.75" customHeight="1" x14ac:dyDescent="0.25">
      <c r="A47" s="33">
        <v>26</v>
      </c>
      <c r="B47" s="19">
        <v>4</v>
      </c>
      <c r="C47" s="19">
        <v>4</v>
      </c>
      <c r="D47" s="20">
        <v>4</v>
      </c>
      <c r="E47" s="34">
        <v>4</v>
      </c>
      <c r="F47" s="35">
        <v>4</v>
      </c>
      <c r="G47" s="35">
        <v>4</v>
      </c>
      <c r="H47" s="35">
        <v>4</v>
      </c>
      <c r="I47" s="35"/>
      <c r="J47" s="36">
        <v>4</v>
      </c>
      <c r="K47" s="37">
        <v>4</v>
      </c>
      <c r="L47" s="37">
        <v>4</v>
      </c>
      <c r="M47" s="37">
        <v>4</v>
      </c>
      <c r="N47" s="37"/>
      <c r="O47" s="38">
        <v>4</v>
      </c>
      <c r="P47" s="39">
        <v>4</v>
      </c>
      <c r="Q47" s="39">
        <v>4</v>
      </c>
      <c r="R47" s="39">
        <v>4</v>
      </c>
      <c r="S47" s="40"/>
      <c r="T47" s="41">
        <v>4</v>
      </c>
      <c r="U47" s="42">
        <v>4</v>
      </c>
      <c r="V47" s="42">
        <v>4</v>
      </c>
      <c r="W47" s="42">
        <v>4</v>
      </c>
      <c r="X47" s="43"/>
      <c r="Y47" s="44">
        <v>4</v>
      </c>
      <c r="Z47" s="45">
        <v>4</v>
      </c>
      <c r="AA47" s="45">
        <v>4</v>
      </c>
      <c r="AB47" s="45">
        <v>4</v>
      </c>
      <c r="AC47" s="45"/>
      <c r="AD47" s="41"/>
      <c r="AE47" s="42"/>
      <c r="AF47" s="42"/>
      <c r="AG47" s="42"/>
      <c r="AH47" s="43"/>
    </row>
    <row r="48" spans="1:34" s="6" customFormat="1" ht="15.75" customHeight="1" x14ac:dyDescent="0.25">
      <c r="A48" s="33">
        <v>27</v>
      </c>
      <c r="B48" s="19">
        <v>4</v>
      </c>
      <c r="C48" s="19">
        <v>4</v>
      </c>
      <c r="D48" s="20">
        <v>4</v>
      </c>
      <c r="E48" s="35">
        <v>4</v>
      </c>
      <c r="F48" s="35">
        <v>4</v>
      </c>
      <c r="G48" s="35">
        <v>4</v>
      </c>
      <c r="H48" s="35">
        <v>4</v>
      </c>
      <c r="I48" s="35">
        <v>4</v>
      </c>
      <c r="J48" s="37">
        <v>4</v>
      </c>
      <c r="K48" s="37">
        <v>4</v>
      </c>
      <c r="L48" s="37">
        <v>4</v>
      </c>
      <c r="M48" s="37">
        <v>4</v>
      </c>
      <c r="N48" s="37">
        <v>4</v>
      </c>
      <c r="O48" s="39">
        <v>4</v>
      </c>
      <c r="P48" s="39">
        <v>4</v>
      </c>
      <c r="Q48" s="39">
        <v>4</v>
      </c>
      <c r="R48" s="39">
        <v>4</v>
      </c>
      <c r="S48" s="40">
        <v>4</v>
      </c>
      <c r="T48" s="42">
        <v>4</v>
      </c>
      <c r="U48" s="42">
        <v>4</v>
      </c>
      <c r="V48" s="42">
        <v>4</v>
      </c>
      <c r="W48" s="42">
        <v>4</v>
      </c>
      <c r="X48" s="43">
        <v>4</v>
      </c>
      <c r="Y48" s="45">
        <v>4</v>
      </c>
      <c r="Z48" s="45">
        <v>4</v>
      </c>
      <c r="AA48" s="45">
        <v>4</v>
      </c>
      <c r="AB48" s="45">
        <v>4</v>
      </c>
      <c r="AC48" s="45">
        <v>4</v>
      </c>
      <c r="AD48" s="42">
        <v>4</v>
      </c>
      <c r="AE48" s="42">
        <v>4</v>
      </c>
      <c r="AF48" s="42">
        <v>4</v>
      </c>
      <c r="AG48" s="42">
        <v>4</v>
      </c>
      <c r="AH48" s="43">
        <v>4</v>
      </c>
    </row>
    <row r="49" spans="1:34" s="6" customFormat="1" ht="15.75" customHeight="1" x14ac:dyDescent="0.25">
      <c r="A49" s="33">
        <v>28</v>
      </c>
      <c r="B49" s="19">
        <v>3</v>
      </c>
      <c r="C49" s="19">
        <v>5</v>
      </c>
      <c r="D49" s="20">
        <v>5</v>
      </c>
      <c r="E49" s="35">
        <v>4</v>
      </c>
      <c r="F49" s="35">
        <v>4</v>
      </c>
      <c r="G49" s="35">
        <v>4</v>
      </c>
      <c r="H49" s="35">
        <v>4</v>
      </c>
      <c r="I49" s="35">
        <v>4</v>
      </c>
      <c r="J49" s="37">
        <v>4</v>
      </c>
      <c r="K49" s="37">
        <v>4</v>
      </c>
      <c r="L49" s="37">
        <v>4</v>
      </c>
      <c r="M49" s="37">
        <v>4</v>
      </c>
      <c r="N49" s="37">
        <v>4</v>
      </c>
      <c r="O49" s="39">
        <v>4</v>
      </c>
      <c r="P49" s="39">
        <v>4</v>
      </c>
      <c r="Q49" s="39">
        <v>4</v>
      </c>
      <c r="R49" s="39">
        <v>4</v>
      </c>
      <c r="S49" s="40">
        <v>4</v>
      </c>
      <c r="T49" s="42">
        <v>4</v>
      </c>
      <c r="U49" s="42">
        <v>4</v>
      </c>
      <c r="V49" s="42">
        <v>4</v>
      </c>
      <c r="W49" s="42">
        <v>4</v>
      </c>
      <c r="X49" s="43">
        <v>4</v>
      </c>
      <c r="Y49" s="45"/>
      <c r="Z49" s="45"/>
      <c r="AA49" s="45"/>
      <c r="AB49" s="45"/>
      <c r="AC49" s="45"/>
      <c r="AD49" s="42"/>
      <c r="AE49" s="42"/>
      <c r="AF49" s="42"/>
      <c r="AG49" s="42"/>
      <c r="AH49" s="43"/>
    </row>
    <row r="50" spans="1:34" s="6" customFormat="1" ht="15.75" customHeight="1" x14ac:dyDescent="0.25">
      <c r="A50" s="33">
        <v>29</v>
      </c>
      <c r="B50" s="19">
        <v>3</v>
      </c>
      <c r="C50" s="19">
        <v>5</v>
      </c>
      <c r="D50" s="20">
        <v>5</v>
      </c>
      <c r="E50" s="35">
        <v>4</v>
      </c>
      <c r="F50" s="35">
        <v>4</v>
      </c>
      <c r="G50" s="35">
        <v>4</v>
      </c>
      <c r="H50" s="35">
        <v>4</v>
      </c>
      <c r="I50" s="35">
        <v>4</v>
      </c>
      <c r="J50" s="37">
        <v>4</v>
      </c>
      <c r="K50" s="37">
        <v>4</v>
      </c>
      <c r="L50" s="37">
        <v>4</v>
      </c>
      <c r="M50" s="37">
        <v>4</v>
      </c>
      <c r="N50" s="37">
        <v>4</v>
      </c>
      <c r="O50" s="39">
        <v>4</v>
      </c>
      <c r="P50" s="39">
        <v>4</v>
      </c>
      <c r="Q50" s="39">
        <v>4</v>
      </c>
      <c r="R50" s="39">
        <v>4</v>
      </c>
      <c r="S50" s="40">
        <v>4</v>
      </c>
      <c r="T50" s="42">
        <v>4</v>
      </c>
      <c r="U50" s="42">
        <v>4</v>
      </c>
      <c r="V50" s="42">
        <v>4</v>
      </c>
      <c r="W50" s="42">
        <v>4</v>
      </c>
      <c r="X50" s="43">
        <v>4</v>
      </c>
      <c r="Y50" s="45"/>
      <c r="Z50" s="45"/>
      <c r="AA50" s="45"/>
      <c r="AB50" s="45"/>
      <c r="AC50" s="45"/>
      <c r="AD50" s="42"/>
      <c r="AE50" s="42"/>
      <c r="AF50" s="42"/>
      <c r="AG50" s="42"/>
      <c r="AH50" s="43"/>
    </row>
    <row r="51" spans="1:34" s="6" customFormat="1" ht="15.75" customHeight="1" x14ac:dyDescent="0.25">
      <c r="A51" s="33">
        <v>30</v>
      </c>
      <c r="B51" s="19">
        <v>4</v>
      </c>
      <c r="C51" s="19">
        <v>4</v>
      </c>
      <c r="D51" s="20">
        <v>4</v>
      </c>
      <c r="E51" s="35">
        <v>4</v>
      </c>
      <c r="F51" s="35">
        <v>3</v>
      </c>
      <c r="G51" s="35">
        <v>4</v>
      </c>
      <c r="H51" s="35">
        <v>4</v>
      </c>
      <c r="I51" s="35"/>
      <c r="J51" s="37">
        <v>4</v>
      </c>
      <c r="K51" s="37">
        <v>4</v>
      </c>
      <c r="L51" s="37">
        <v>3</v>
      </c>
      <c r="M51" s="37">
        <v>3</v>
      </c>
      <c r="N51" s="37"/>
      <c r="O51" s="39">
        <v>4</v>
      </c>
      <c r="P51" s="39">
        <v>4</v>
      </c>
      <c r="Q51" s="39">
        <v>4</v>
      </c>
      <c r="R51" s="39">
        <v>4</v>
      </c>
      <c r="S51" s="40"/>
      <c r="T51" s="42">
        <v>4</v>
      </c>
      <c r="U51" s="42">
        <v>3</v>
      </c>
      <c r="V51" s="42">
        <v>4</v>
      </c>
      <c r="W51" s="42">
        <v>3</v>
      </c>
      <c r="X51" s="43"/>
      <c r="Y51" s="45"/>
      <c r="Z51" s="45"/>
      <c r="AA51" s="45"/>
      <c r="AB51" s="45"/>
      <c r="AC51" s="45"/>
      <c r="AD51" s="42"/>
      <c r="AE51" s="42"/>
      <c r="AF51" s="42"/>
      <c r="AG51" s="42"/>
      <c r="AH51" s="43"/>
    </row>
    <row r="52" spans="1:34" s="6" customFormat="1" ht="15.75" customHeight="1" x14ac:dyDescent="0.25">
      <c r="A52" s="33">
        <v>31</v>
      </c>
      <c r="B52" s="19">
        <v>4</v>
      </c>
      <c r="C52" s="19">
        <v>5</v>
      </c>
      <c r="D52" s="20">
        <v>4</v>
      </c>
      <c r="E52" s="35">
        <v>4</v>
      </c>
      <c r="F52" s="35">
        <v>4</v>
      </c>
      <c r="G52" s="35">
        <v>4</v>
      </c>
      <c r="H52" s="35">
        <v>4</v>
      </c>
      <c r="I52" s="35">
        <v>4</v>
      </c>
      <c r="J52" s="37">
        <v>4</v>
      </c>
      <c r="K52" s="37">
        <v>5</v>
      </c>
      <c r="L52" s="37">
        <v>4</v>
      </c>
      <c r="M52" s="37">
        <v>3</v>
      </c>
      <c r="N52" s="37">
        <v>4</v>
      </c>
      <c r="O52" s="39">
        <v>4</v>
      </c>
      <c r="P52" s="39">
        <v>4</v>
      </c>
      <c r="Q52" s="39">
        <v>4</v>
      </c>
      <c r="R52" s="39">
        <v>4</v>
      </c>
      <c r="S52" s="40">
        <v>4</v>
      </c>
      <c r="T52" s="42">
        <v>4</v>
      </c>
      <c r="U52" s="42">
        <v>4</v>
      </c>
      <c r="V52" s="42">
        <v>5</v>
      </c>
      <c r="W52" s="42">
        <v>4</v>
      </c>
      <c r="X52" s="43">
        <v>4</v>
      </c>
      <c r="Y52" s="45">
        <v>4</v>
      </c>
      <c r="Z52" s="45">
        <v>4</v>
      </c>
      <c r="AA52" s="45">
        <v>5</v>
      </c>
      <c r="AB52" s="45">
        <v>4</v>
      </c>
      <c r="AC52" s="45">
        <v>4</v>
      </c>
      <c r="AD52" s="42">
        <v>4</v>
      </c>
      <c r="AE52" s="42">
        <v>5</v>
      </c>
      <c r="AF52" s="42">
        <v>4</v>
      </c>
      <c r="AG52" s="42">
        <v>4</v>
      </c>
      <c r="AH52" s="43">
        <v>4</v>
      </c>
    </row>
    <row r="53" spans="1:34" s="6" customFormat="1" ht="15.75" customHeight="1" x14ac:dyDescent="0.25">
      <c r="A53" s="33">
        <v>32</v>
      </c>
      <c r="B53" s="19">
        <v>4</v>
      </c>
      <c r="C53" s="19">
        <v>4</v>
      </c>
      <c r="D53" s="20">
        <v>4</v>
      </c>
      <c r="E53" s="35">
        <v>4</v>
      </c>
      <c r="F53" s="35">
        <v>4</v>
      </c>
      <c r="G53" s="35">
        <v>4</v>
      </c>
      <c r="H53" s="35">
        <v>4</v>
      </c>
      <c r="I53" s="35">
        <v>4</v>
      </c>
      <c r="J53" s="37">
        <v>4</v>
      </c>
      <c r="K53" s="37">
        <v>4</v>
      </c>
      <c r="L53" s="37">
        <v>4</v>
      </c>
      <c r="M53" s="37">
        <v>4</v>
      </c>
      <c r="N53" s="37">
        <v>4</v>
      </c>
      <c r="O53" s="39">
        <v>4</v>
      </c>
      <c r="P53" s="39">
        <v>4</v>
      </c>
      <c r="Q53" s="39">
        <v>4</v>
      </c>
      <c r="R53" s="39">
        <v>4</v>
      </c>
      <c r="S53" s="40">
        <v>4</v>
      </c>
      <c r="T53" s="42">
        <v>4</v>
      </c>
      <c r="U53" s="42">
        <v>4</v>
      </c>
      <c r="V53" s="42">
        <v>4</v>
      </c>
      <c r="W53" s="42">
        <v>4</v>
      </c>
      <c r="X53" s="43">
        <v>4</v>
      </c>
      <c r="Y53" s="45"/>
      <c r="Z53" s="45"/>
      <c r="AA53" s="45"/>
      <c r="AB53" s="45"/>
      <c r="AC53" s="45"/>
      <c r="AD53" s="42"/>
      <c r="AE53" s="42"/>
      <c r="AF53" s="42"/>
      <c r="AG53" s="42"/>
      <c r="AH53" s="43"/>
    </row>
    <row r="54" spans="1:34" s="6" customFormat="1" ht="15.75" customHeight="1" x14ac:dyDescent="0.25">
      <c r="A54" s="33">
        <v>33</v>
      </c>
      <c r="B54" s="19">
        <v>4</v>
      </c>
      <c r="C54" s="19">
        <v>4</v>
      </c>
      <c r="D54" s="20">
        <v>4</v>
      </c>
      <c r="E54" s="35">
        <v>4</v>
      </c>
      <c r="F54" s="35">
        <v>4</v>
      </c>
      <c r="G54" s="35">
        <v>4</v>
      </c>
      <c r="H54" s="35">
        <v>4</v>
      </c>
      <c r="I54" s="35">
        <v>4</v>
      </c>
      <c r="J54" s="37">
        <v>4</v>
      </c>
      <c r="K54" s="37">
        <v>4</v>
      </c>
      <c r="L54" s="37">
        <v>4</v>
      </c>
      <c r="M54" s="37">
        <v>4</v>
      </c>
      <c r="N54" s="37">
        <v>4</v>
      </c>
      <c r="O54" s="39">
        <v>4</v>
      </c>
      <c r="P54" s="39">
        <v>4</v>
      </c>
      <c r="Q54" s="39">
        <v>4</v>
      </c>
      <c r="R54" s="39">
        <v>4</v>
      </c>
      <c r="S54" s="40">
        <v>4</v>
      </c>
      <c r="T54" s="42">
        <v>4</v>
      </c>
      <c r="U54" s="42">
        <v>4</v>
      </c>
      <c r="V54" s="42">
        <v>4</v>
      </c>
      <c r="W54" s="42">
        <v>4</v>
      </c>
      <c r="X54" s="43">
        <v>4</v>
      </c>
      <c r="Y54" s="45"/>
      <c r="Z54" s="45"/>
      <c r="AA54" s="45"/>
      <c r="AB54" s="45"/>
      <c r="AC54" s="45"/>
      <c r="AD54" s="42"/>
      <c r="AE54" s="42"/>
      <c r="AF54" s="42"/>
      <c r="AG54" s="42"/>
      <c r="AH54" s="43"/>
    </row>
    <row r="55" spans="1:34" s="6" customFormat="1" ht="15.75" customHeight="1" x14ac:dyDescent="0.25">
      <c r="A55" s="33">
        <v>34</v>
      </c>
      <c r="B55" s="19">
        <v>4</v>
      </c>
      <c r="C55" s="19">
        <v>5</v>
      </c>
      <c r="D55" s="20">
        <v>5</v>
      </c>
      <c r="E55" s="35">
        <v>5</v>
      </c>
      <c r="F55" s="35">
        <v>5</v>
      </c>
      <c r="G55" s="35">
        <v>5</v>
      </c>
      <c r="H55" s="35">
        <v>5</v>
      </c>
      <c r="I55" s="35">
        <v>5</v>
      </c>
      <c r="J55" s="37">
        <v>5</v>
      </c>
      <c r="K55" s="37">
        <v>5</v>
      </c>
      <c r="L55" s="37">
        <v>5</v>
      </c>
      <c r="M55" s="37">
        <v>5</v>
      </c>
      <c r="N55" s="37">
        <v>5</v>
      </c>
      <c r="O55" s="39">
        <v>5</v>
      </c>
      <c r="P55" s="39">
        <v>5</v>
      </c>
      <c r="Q55" s="39">
        <v>5</v>
      </c>
      <c r="R55" s="39">
        <v>5</v>
      </c>
      <c r="S55" s="40">
        <v>5</v>
      </c>
      <c r="T55" s="42">
        <v>5</v>
      </c>
      <c r="U55" s="42">
        <v>5</v>
      </c>
      <c r="V55" s="42">
        <v>5</v>
      </c>
      <c r="W55" s="42">
        <v>5</v>
      </c>
      <c r="X55" s="43">
        <v>5</v>
      </c>
      <c r="Y55" s="45">
        <v>5</v>
      </c>
      <c r="Z55" s="45">
        <v>5</v>
      </c>
      <c r="AA55" s="45">
        <v>5</v>
      </c>
      <c r="AB55" s="45">
        <v>5</v>
      </c>
      <c r="AC55" s="45">
        <v>5</v>
      </c>
      <c r="AD55" s="42"/>
      <c r="AE55" s="42"/>
      <c r="AF55" s="42"/>
      <c r="AG55" s="42"/>
      <c r="AH55" s="43"/>
    </row>
    <row r="56" spans="1:34" s="6" customFormat="1" ht="15.75" customHeight="1" x14ac:dyDescent="0.25">
      <c r="A56" s="33">
        <v>35</v>
      </c>
      <c r="B56" s="19">
        <v>4</v>
      </c>
      <c r="C56" s="19">
        <v>4</v>
      </c>
      <c r="D56" s="20">
        <v>4</v>
      </c>
      <c r="E56" s="35">
        <v>4</v>
      </c>
      <c r="F56" s="35">
        <v>4</v>
      </c>
      <c r="G56" s="35">
        <v>4</v>
      </c>
      <c r="H56" s="35">
        <v>4</v>
      </c>
      <c r="I56" s="35">
        <v>4</v>
      </c>
      <c r="J56" s="37">
        <v>4</v>
      </c>
      <c r="K56" s="37">
        <v>4</v>
      </c>
      <c r="L56" s="37">
        <v>4</v>
      </c>
      <c r="M56" s="37">
        <v>4</v>
      </c>
      <c r="N56" s="37">
        <v>4</v>
      </c>
      <c r="O56" s="39">
        <v>4</v>
      </c>
      <c r="P56" s="39">
        <v>4</v>
      </c>
      <c r="Q56" s="39">
        <v>4</v>
      </c>
      <c r="R56" s="39">
        <v>4</v>
      </c>
      <c r="S56" s="40">
        <v>4</v>
      </c>
      <c r="T56" s="42">
        <v>4</v>
      </c>
      <c r="U56" s="42">
        <v>4</v>
      </c>
      <c r="V56" s="42">
        <v>4</v>
      </c>
      <c r="W56" s="42">
        <v>4</v>
      </c>
      <c r="X56" s="43">
        <v>4</v>
      </c>
      <c r="Y56" s="45">
        <v>4</v>
      </c>
      <c r="Z56" s="45">
        <v>4</v>
      </c>
      <c r="AA56" s="45">
        <v>4</v>
      </c>
      <c r="AB56" s="45">
        <v>4</v>
      </c>
      <c r="AC56" s="45">
        <v>4</v>
      </c>
      <c r="AD56" s="42"/>
      <c r="AE56" s="42"/>
      <c r="AF56" s="42"/>
      <c r="AG56" s="42"/>
      <c r="AH56" s="43"/>
    </row>
    <row r="57" spans="1:34" s="6" customFormat="1" ht="15.75" customHeight="1" x14ac:dyDescent="0.25">
      <c r="A57" s="33">
        <v>36</v>
      </c>
      <c r="B57" s="19">
        <v>4</v>
      </c>
      <c r="C57" s="19">
        <v>4</v>
      </c>
      <c r="D57" s="20">
        <v>4</v>
      </c>
      <c r="E57" s="35">
        <v>4</v>
      </c>
      <c r="F57" s="35">
        <v>4</v>
      </c>
      <c r="G57" s="35">
        <v>4</v>
      </c>
      <c r="H57" s="35">
        <v>4</v>
      </c>
      <c r="I57" s="35"/>
      <c r="J57" s="37">
        <v>4</v>
      </c>
      <c r="K57" s="37">
        <v>4</v>
      </c>
      <c r="L57" s="37">
        <v>4</v>
      </c>
      <c r="M57" s="37">
        <v>4</v>
      </c>
      <c r="N57" s="37"/>
      <c r="O57" s="39">
        <v>4</v>
      </c>
      <c r="P57" s="39">
        <v>4</v>
      </c>
      <c r="Q57" s="39">
        <v>4</v>
      </c>
      <c r="R57" s="39">
        <v>4</v>
      </c>
      <c r="S57" s="40"/>
      <c r="T57" s="42">
        <v>4</v>
      </c>
      <c r="U57" s="42">
        <v>4</v>
      </c>
      <c r="V57" s="42">
        <v>4</v>
      </c>
      <c r="W57" s="42">
        <v>4</v>
      </c>
      <c r="X57" s="43"/>
      <c r="Y57" s="45">
        <v>4</v>
      </c>
      <c r="Z57" s="45">
        <v>4</v>
      </c>
      <c r="AA57" s="45">
        <v>4</v>
      </c>
      <c r="AB57" s="45">
        <v>4</v>
      </c>
      <c r="AC57" s="45"/>
      <c r="AD57" s="42"/>
      <c r="AE57" s="42"/>
      <c r="AF57" s="42"/>
      <c r="AG57" s="42"/>
      <c r="AH57" s="43"/>
    </row>
    <row r="58" spans="1:34" s="6" customFormat="1" ht="15.75" customHeight="1" x14ac:dyDescent="0.25">
      <c r="A58" s="33">
        <v>37</v>
      </c>
      <c r="B58" s="19">
        <v>5</v>
      </c>
      <c r="C58" s="19">
        <v>5</v>
      </c>
      <c r="D58" s="20">
        <v>5</v>
      </c>
      <c r="E58" s="46">
        <v>5</v>
      </c>
      <c r="F58" s="46">
        <v>5</v>
      </c>
      <c r="G58" s="46">
        <v>5</v>
      </c>
      <c r="H58" s="46"/>
      <c r="I58" s="46"/>
      <c r="J58" s="35">
        <v>5</v>
      </c>
      <c r="K58" s="35">
        <v>5</v>
      </c>
      <c r="L58" s="35">
        <v>5</v>
      </c>
      <c r="M58" s="35"/>
      <c r="N58" s="35"/>
      <c r="O58" s="47">
        <v>5</v>
      </c>
      <c r="P58" s="47">
        <v>5</v>
      </c>
      <c r="Q58" s="47">
        <v>5</v>
      </c>
      <c r="R58" s="47"/>
      <c r="S58" s="47"/>
      <c r="T58" s="37">
        <v>5</v>
      </c>
      <c r="U58" s="37">
        <v>5</v>
      </c>
      <c r="V58" s="37">
        <v>5</v>
      </c>
      <c r="W58" s="37"/>
      <c r="X58" s="37"/>
      <c r="Y58" s="39"/>
      <c r="Z58" s="39"/>
      <c r="AA58" s="39"/>
      <c r="AB58" s="39"/>
      <c r="AC58" s="39"/>
      <c r="AD58" s="37"/>
      <c r="AE58" s="37"/>
      <c r="AF58" s="37"/>
      <c r="AG58" s="37"/>
      <c r="AH58" s="37"/>
    </row>
    <row r="59" spans="1:34" s="6" customFormat="1" ht="15.75" customHeight="1" x14ac:dyDescent="0.25">
      <c r="A59" s="33">
        <v>38</v>
      </c>
      <c r="B59" s="19">
        <v>3</v>
      </c>
      <c r="C59" s="19">
        <v>4</v>
      </c>
      <c r="D59" s="20">
        <v>4</v>
      </c>
      <c r="E59" s="46">
        <v>4</v>
      </c>
      <c r="F59" s="46">
        <v>3</v>
      </c>
      <c r="G59" s="46">
        <v>4</v>
      </c>
      <c r="H59" s="46"/>
      <c r="I59" s="46"/>
      <c r="J59" s="35">
        <v>4</v>
      </c>
      <c r="K59" s="35">
        <v>3</v>
      </c>
      <c r="L59" s="35">
        <v>4</v>
      </c>
      <c r="M59" s="35"/>
      <c r="N59" s="35"/>
      <c r="O59" s="47">
        <v>4</v>
      </c>
      <c r="P59" s="47">
        <v>4</v>
      </c>
      <c r="Q59" s="47">
        <v>4</v>
      </c>
      <c r="R59" s="47"/>
      <c r="S59" s="47"/>
      <c r="T59" s="37">
        <v>4</v>
      </c>
      <c r="U59" s="37">
        <v>4</v>
      </c>
      <c r="V59" s="37">
        <v>4</v>
      </c>
      <c r="W59" s="37"/>
      <c r="X59" s="37"/>
      <c r="Y59" s="39"/>
      <c r="Z59" s="39"/>
      <c r="AA59" s="39"/>
      <c r="AB59" s="39"/>
      <c r="AC59" s="39"/>
      <c r="AD59" s="37"/>
      <c r="AE59" s="37"/>
      <c r="AF59" s="37"/>
      <c r="AG59" s="37"/>
      <c r="AH59" s="37"/>
    </row>
    <row r="60" spans="1:34" s="6" customFormat="1" ht="15.75" customHeight="1" x14ac:dyDescent="0.25">
      <c r="A60" s="33">
        <v>39</v>
      </c>
      <c r="B60" s="19">
        <v>4</v>
      </c>
      <c r="C60" s="19">
        <v>4</v>
      </c>
      <c r="D60" s="20">
        <v>4</v>
      </c>
      <c r="E60" s="46">
        <v>4</v>
      </c>
      <c r="F60" s="46">
        <v>4</v>
      </c>
      <c r="G60" s="46">
        <v>4</v>
      </c>
      <c r="H60" s="46">
        <v>4</v>
      </c>
      <c r="I60" s="46">
        <v>4</v>
      </c>
      <c r="J60" s="35">
        <v>4</v>
      </c>
      <c r="K60" s="35">
        <v>4</v>
      </c>
      <c r="L60" s="35">
        <v>4</v>
      </c>
      <c r="M60" s="35">
        <v>4</v>
      </c>
      <c r="N60" s="35">
        <v>4</v>
      </c>
      <c r="O60" s="47">
        <v>4</v>
      </c>
      <c r="P60" s="47">
        <v>4</v>
      </c>
      <c r="Q60" s="47">
        <v>4</v>
      </c>
      <c r="R60" s="47">
        <v>4</v>
      </c>
      <c r="S60" s="47">
        <v>4</v>
      </c>
      <c r="T60" s="37">
        <v>4</v>
      </c>
      <c r="U60" s="37">
        <v>4</v>
      </c>
      <c r="V60" s="37">
        <v>4</v>
      </c>
      <c r="W60" s="37">
        <v>4</v>
      </c>
      <c r="X60" s="37">
        <v>4</v>
      </c>
      <c r="Y60" s="39">
        <v>4</v>
      </c>
      <c r="Z60" s="39">
        <v>4</v>
      </c>
      <c r="AA60" s="39">
        <v>4</v>
      </c>
      <c r="AB60" s="39">
        <v>4</v>
      </c>
      <c r="AC60" s="39">
        <v>4</v>
      </c>
      <c r="AD60" s="37"/>
      <c r="AE60" s="37"/>
      <c r="AF60" s="37"/>
      <c r="AG60" s="37"/>
      <c r="AH60" s="37"/>
    </row>
    <row r="61" spans="1:34" s="6" customFormat="1" ht="15.75" customHeight="1" x14ac:dyDescent="0.25">
      <c r="A61" s="33">
        <v>40</v>
      </c>
      <c r="B61" s="19">
        <v>4</v>
      </c>
      <c r="C61" s="19">
        <v>4</v>
      </c>
      <c r="D61" s="20">
        <v>4</v>
      </c>
      <c r="E61" s="46">
        <v>5</v>
      </c>
      <c r="F61" s="46">
        <v>5</v>
      </c>
      <c r="G61" s="46">
        <v>5</v>
      </c>
      <c r="H61" s="46">
        <v>5</v>
      </c>
      <c r="I61" s="46">
        <v>5</v>
      </c>
      <c r="J61" s="35">
        <v>5</v>
      </c>
      <c r="K61" s="35">
        <v>5</v>
      </c>
      <c r="L61" s="35">
        <v>5</v>
      </c>
      <c r="M61" s="35">
        <v>5</v>
      </c>
      <c r="N61" s="35">
        <v>5</v>
      </c>
      <c r="O61" s="47">
        <v>5</v>
      </c>
      <c r="P61" s="47">
        <v>5</v>
      </c>
      <c r="Q61" s="47">
        <v>5</v>
      </c>
      <c r="R61" s="47">
        <v>5</v>
      </c>
      <c r="S61" s="47">
        <v>5</v>
      </c>
      <c r="T61" s="37">
        <v>5</v>
      </c>
      <c r="U61" s="37">
        <v>5</v>
      </c>
      <c r="V61" s="37">
        <v>5</v>
      </c>
      <c r="W61" s="37">
        <v>5</v>
      </c>
      <c r="X61" s="37">
        <v>5</v>
      </c>
      <c r="Y61" s="39">
        <v>5</v>
      </c>
      <c r="Z61" s="39">
        <v>5</v>
      </c>
      <c r="AA61" s="39">
        <v>5</v>
      </c>
      <c r="AB61" s="39">
        <v>5</v>
      </c>
      <c r="AC61" s="39">
        <v>5</v>
      </c>
      <c r="AD61" s="37">
        <v>5</v>
      </c>
      <c r="AE61" s="37">
        <v>5</v>
      </c>
      <c r="AF61" s="37">
        <v>5</v>
      </c>
      <c r="AG61" s="37">
        <v>5</v>
      </c>
      <c r="AH61" s="37">
        <v>5</v>
      </c>
    </row>
    <row r="62" spans="1:34" s="6" customFormat="1" ht="15.75" customHeight="1" x14ac:dyDescent="0.25">
      <c r="A62" s="33">
        <v>41</v>
      </c>
      <c r="B62" s="19">
        <v>4</v>
      </c>
      <c r="C62" s="19">
        <v>4</v>
      </c>
      <c r="D62" s="20">
        <v>4</v>
      </c>
      <c r="E62" s="46">
        <v>4</v>
      </c>
      <c r="F62" s="46">
        <v>4</v>
      </c>
      <c r="G62" s="46">
        <v>4</v>
      </c>
      <c r="H62" s="46">
        <v>4</v>
      </c>
      <c r="I62" s="46">
        <v>4</v>
      </c>
      <c r="J62" s="35">
        <v>4</v>
      </c>
      <c r="K62" s="35">
        <v>4</v>
      </c>
      <c r="L62" s="35">
        <v>4</v>
      </c>
      <c r="M62" s="35">
        <v>4</v>
      </c>
      <c r="N62" s="35">
        <v>4</v>
      </c>
      <c r="O62" s="47">
        <v>4</v>
      </c>
      <c r="P62" s="47">
        <v>4</v>
      </c>
      <c r="Q62" s="47">
        <v>4</v>
      </c>
      <c r="R62" s="47">
        <v>4</v>
      </c>
      <c r="S62" s="47">
        <v>4</v>
      </c>
      <c r="T62" s="37">
        <v>4</v>
      </c>
      <c r="U62" s="37">
        <v>4</v>
      </c>
      <c r="V62" s="37">
        <v>4</v>
      </c>
      <c r="W62" s="37">
        <v>4</v>
      </c>
      <c r="X62" s="37">
        <v>4</v>
      </c>
      <c r="Y62" s="39">
        <v>4</v>
      </c>
      <c r="Z62" s="39">
        <v>4</v>
      </c>
      <c r="AA62" s="39">
        <v>4</v>
      </c>
      <c r="AB62" s="39">
        <v>4</v>
      </c>
      <c r="AC62" s="39">
        <v>4</v>
      </c>
      <c r="AD62" s="37">
        <v>4</v>
      </c>
      <c r="AE62" s="37">
        <v>4</v>
      </c>
      <c r="AF62" s="37">
        <v>4</v>
      </c>
      <c r="AG62" s="37">
        <v>4</v>
      </c>
      <c r="AH62" s="37">
        <v>4</v>
      </c>
    </row>
    <row r="63" spans="1:34" s="6" customFormat="1" ht="15.75" customHeight="1" x14ac:dyDescent="0.25">
      <c r="A63" s="33">
        <v>42</v>
      </c>
      <c r="B63" s="19">
        <v>4</v>
      </c>
      <c r="C63" s="19">
        <v>4</v>
      </c>
      <c r="D63" s="20">
        <v>4</v>
      </c>
      <c r="E63" s="46">
        <v>4</v>
      </c>
      <c r="F63" s="46">
        <v>4</v>
      </c>
      <c r="G63" s="46">
        <v>4</v>
      </c>
      <c r="H63" s="46">
        <v>4</v>
      </c>
      <c r="I63" s="46">
        <v>4</v>
      </c>
      <c r="J63" s="35">
        <v>4</v>
      </c>
      <c r="K63" s="35">
        <v>4</v>
      </c>
      <c r="L63" s="35">
        <v>4</v>
      </c>
      <c r="M63" s="35">
        <v>4</v>
      </c>
      <c r="N63" s="35">
        <v>4</v>
      </c>
      <c r="O63" s="47">
        <v>4</v>
      </c>
      <c r="P63" s="47">
        <v>4</v>
      </c>
      <c r="Q63" s="47">
        <v>4</v>
      </c>
      <c r="R63" s="47">
        <v>4</v>
      </c>
      <c r="S63" s="47">
        <v>4</v>
      </c>
      <c r="T63" s="37">
        <v>4</v>
      </c>
      <c r="U63" s="37">
        <v>4</v>
      </c>
      <c r="V63" s="37">
        <v>4</v>
      </c>
      <c r="W63" s="37">
        <v>4</v>
      </c>
      <c r="X63" s="37">
        <v>4</v>
      </c>
      <c r="Y63" s="39">
        <v>4</v>
      </c>
      <c r="Z63" s="39">
        <v>4</v>
      </c>
      <c r="AA63" s="39">
        <v>4</v>
      </c>
      <c r="AB63" s="39">
        <v>4</v>
      </c>
      <c r="AC63" s="39">
        <v>4</v>
      </c>
      <c r="AD63" s="37">
        <v>4</v>
      </c>
      <c r="AE63" s="37">
        <v>4</v>
      </c>
      <c r="AF63" s="37">
        <v>4</v>
      </c>
      <c r="AG63" s="37">
        <v>4</v>
      </c>
      <c r="AH63" s="37">
        <v>4</v>
      </c>
    </row>
    <row r="64" spans="1:34" s="6" customFormat="1" ht="15.75" customHeight="1" x14ac:dyDescent="0.25">
      <c r="A64" s="33">
        <v>43</v>
      </c>
      <c r="B64" s="19">
        <v>5</v>
      </c>
      <c r="C64" s="19">
        <v>5</v>
      </c>
      <c r="D64" s="20">
        <v>5</v>
      </c>
      <c r="E64" s="46">
        <v>4</v>
      </c>
      <c r="F64" s="46">
        <v>4</v>
      </c>
      <c r="G64" s="46">
        <v>4</v>
      </c>
      <c r="H64" s="46"/>
      <c r="I64" s="46"/>
      <c r="J64" s="35">
        <v>5</v>
      </c>
      <c r="K64" s="35">
        <v>5</v>
      </c>
      <c r="L64" s="35">
        <v>5</v>
      </c>
      <c r="M64" s="35"/>
      <c r="N64" s="35"/>
      <c r="O64" s="47">
        <v>5</v>
      </c>
      <c r="P64" s="47">
        <v>5</v>
      </c>
      <c r="Q64" s="47">
        <v>5</v>
      </c>
      <c r="R64" s="47"/>
      <c r="S64" s="47"/>
      <c r="T64" s="37">
        <v>5</v>
      </c>
      <c r="U64" s="37">
        <v>5</v>
      </c>
      <c r="V64" s="37">
        <v>5</v>
      </c>
      <c r="W64" s="37"/>
      <c r="X64" s="37"/>
      <c r="Y64" s="39"/>
      <c r="Z64" s="39"/>
      <c r="AA64" s="39"/>
      <c r="AB64" s="39"/>
      <c r="AC64" s="39"/>
      <c r="AD64" s="37"/>
      <c r="AE64" s="37"/>
      <c r="AF64" s="37"/>
      <c r="AG64" s="37"/>
      <c r="AH64" s="37"/>
    </row>
    <row r="65" spans="1:34" s="6" customFormat="1" ht="15.75" customHeight="1" x14ac:dyDescent="0.25">
      <c r="A65" s="33">
        <v>44</v>
      </c>
      <c r="B65" s="19">
        <v>5</v>
      </c>
      <c r="C65" s="19">
        <v>5</v>
      </c>
      <c r="D65" s="20">
        <v>5</v>
      </c>
      <c r="E65" s="46">
        <v>5</v>
      </c>
      <c r="F65" s="46">
        <v>2</v>
      </c>
      <c r="G65" s="46">
        <v>3</v>
      </c>
      <c r="H65" s="46">
        <v>2</v>
      </c>
      <c r="I65" s="46"/>
      <c r="J65" s="35">
        <v>4</v>
      </c>
      <c r="K65" s="35">
        <v>5</v>
      </c>
      <c r="L65" s="35">
        <v>5</v>
      </c>
      <c r="M65" s="35">
        <v>5</v>
      </c>
      <c r="N65" s="35"/>
      <c r="O65" s="47">
        <v>5</v>
      </c>
      <c r="P65" s="47">
        <v>2</v>
      </c>
      <c r="Q65" s="47">
        <v>3</v>
      </c>
      <c r="R65" s="47">
        <v>2</v>
      </c>
      <c r="S65" s="47"/>
      <c r="T65" s="37">
        <v>5</v>
      </c>
      <c r="U65" s="37">
        <v>5</v>
      </c>
      <c r="V65" s="37">
        <v>5</v>
      </c>
      <c r="W65" s="37">
        <v>5</v>
      </c>
      <c r="X65" s="37"/>
      <c r="Y65" s="39">
        <v>5</v>
      </c>
      <c r="Z65" s="39">
        <v>5</v>
      </c>
      <c r="AA65" s="39">
        <v>5</v>
      </c>
      <c r="AB65" s="39">
        <v>5</v>
      </c>
      <c r="AC65" s="39">
        <v>5</v>
      </c>
      <c r="AD65" s="37">
        <v>5</v>
      </c>
      <c r="AE65" s="37">
        <v>5</v>
      </c>
      <c r="AF65" s="37">
        <v>5</v>
      </c>
      <c r="AG65" s="37">
        <v>5</v>
      </c>
      <c r="AH65" s="37">
        <v>5</v>
      </c>
    </row>
    <row r="66" spans="1:34" s="6" customFormat="1" ht="15.75" customHeight="1" x14ac:dyDescent="0.25">
      <c r="A66" s="33">
        <v>45</v>
      </c>
      <c r="B66" s="19">
        <v>3</v>
      </c>
      <c r="C66" s="19">
        <v>4</v>
      </c>
      <c r="D66" s="20">
        <v>4</v>
      </c>
      <c r="E66" s="46">
        <v>5</v>
      </c>
      <c r="F66" s="46">
        <v>4</v>
      </c>
      <c r="G66" s="46">
        <v>4</v>
      </c>
      <c r="H66" s="46">
        <v>4</v>
      </c>
      <c r="I66" s="46">
        <v>4</v>
      </c>
      <c r="J66" s="35">
        <v>4</v>
      </c>
      <c r="K66" s="35">
        <v>4</v>
      </c>
      <c r="L66" s="35">
        <v>4</v>
      </c>
      <c r="M66" s="35">
        <v>4</v>
      </c>
      <c r="N66" s="35">
        <v>4</v>
      </c>
      <c r="O66" s="47">
        <v>4</v>
      </c>
      <c r="P66" s="47">
        <v>4</v>
      </c>
      <c r="Q66" s="47">
        <v>4</v>
      </c>
      <c r="R66" s="47">
        <v>4</v>
      </c>
      <c r="S66" s="47">
        <v>4</v>
      </c>
      <c r="T66" s="37">
        <v>4</v>
      </c>
      <c r="U66" s="37">
        <v>4</v>
      </c>
      <c r="V66" s="37">
        <v>4</v>
      </c>
      <c r="W66" s="37">
        <v>4</v>
      </c>
      <c r="X66" s="37">
        <v>4</v>
      </c>
      <c r="Y66" s="39">
        <v>4</v>
      </c>
      <c r="Z66" s="39">
        <v>5</v>
      </c>
      <c r="AA66" s="39">
        <v>5</v>
      </c>
      <c r="AB66" s="39">
        <v>4</v>
      </c>
      <c r="AC66" s="39">
        <v>4</v>
      </c>
      <c r="AD66" s="37">
        <v>3</v>
      </c>
      <c r="AE66" s="37">
        <v>3</v>
      </c>
      <c r="AF66" s="37">
        <v>4</v>
      </c>
      <c r="AG66" s="37">
        <v>3</v>
      </c>
      <c r="AH66" s="37"/>
    </row>
    <row r="67" spans="1:34" s="6" customFormat="1" ht="15.75" customHeight="1" x14ac:dyDescent="0.25">
      <c r="A67" s="33">
        <v>46</v>
      </c>
      <c r="B67" s="19">
        <v>4</v>
      </c>
      <c r="C67" s="19">
        <v>4</v>
      </c>
      <c r="D67" s="20">
        <v>4</v>
      </c>
      <c r="E67" s="46">
        <v>4</v>
      </c>
      <c r="F67" s="46">
        <v>4</v>
      </c>
      <c r="G67" s="46">
        <v>4</v>
      </c>
      <c r="H67" s="46">
        <v>3</v>
      </c>
      <c r="I67" s="46"/>
      <c r="J67" s="35">
        <v>4</v>
      </c>
      <c r="K67" s="35">
        <v>3</v>
      </c>
      <c r="L67" s="35">
        <v>4</v>
      </c>
      <c r="M67" s="35">
        <v>4</v>
      </c>
      <c r="N67" s="35"/>
      <c r="O67" s="47">
        <v>4</v>
      </c>
      <c r="P67" s="47">
        <v>4</v>
      </c>
      <c r="Q67" s="47">
        <v>4</v>
      </c>
      <c r="R67" s="47">
        <v>4</v>
      </c>
      <c r="S67" s="47"/>
      <c r="T67" s="37">
        <v>4</v>
      </c>
      <c r="U67" s="37">
        <v>4</v>
      </c>
      <c r="V67" s="37">
        <v>4</v>
      </c>
      <c r="W67" s="37">
        <v>4</v>
      </c>
      <c r="X67" s="37"/>
      <c r="Y67" s="39">
        <v>4</v>
      </c>
      <c r="Z67" s="39">
        <v>4</v>
      </c>
      <c r="AA67" s="39">
        <v>4</v>
      </c>
      <c r="AB67" s="39">
        <v>3</v>
      </c>
      <c r="AC67" s="39"/>
      <c r="AD67" s="37">
        <v>4</v>
      </c>
      <c r="AE67" s="37">
        <v>4</v>
      </c>
      <c r="AF67" s="37">
        <v>4</v>
      </c>
      <c r="AG67" s="37">
        <v>4</v>
      </c>
      <c r="AH67" s="37"/>
    </row>
    <row r="68" spans="1:34" s="6" customFormat="1" ht="15.75" customHeight="1" x14ac:dyDescent="0.25">
      <c r="A68" s="33">
        <v>47</v>
      </c>
      <c r="B68" s="19">
        <v>5</v>
      </c>
      <c r="C68" s="19">
        <v>5</v>
      </c>
      <c r="D68" s="20">
        <v>5</v>
      </c>
      <c r="E68" s="46">
        <v>5</v>
      </c>
      <c r="F68" s="46">
        <v>5</v>
      </c>
      <c r="G68" s="46">
        <v>5</v>
      </c>
      <c r="H68" s="46">
        <v>5</v>
      </c>
      <c r="I68" s="46">
        <v>5</v>
      </c>
      <c r="J68" s="35">
        <v>5</v>
      </c>
      <c r="K68" s="35">
        <v>5</v>
      </c>
      <c r="L68" s="35">
        <v>5</v>
      </c>
      <c r="M68" s="35">
        <v>5</v>
      </c>
      <c r="N68" s="35">
        <v>5</v>
      </c>
      <c r="O68" s="47">
        <v>5</v>
      </c>
      <c r="P68" s="47">
        <v>5</v>
      </c>
      <c r="Q68" s="47">
        <v>5</v>
      </c>
      <c r="R68" s="47">
        <v>5</v>
      </c>
      <c r="S68" s="47">
        <v>5</v>
      </c>
      <c r="T68" s="37"/>
      <c r="U68" s="37"/>
      <c r="V68" s="37"/>
      <c r="W68" s="37"/>
      <c r="X68" s="37"/>
      <c r="Y68" s="39"/>
      <c r="Z68" s="39"/>
      <c r="AA68" s="39"/>
      <c r="AB68" s="39"/>
      <c r="AC68" s="39"/>
      <c r="AD68" s="37"/>
      <c r="AE68" s="37"/>
      <c r="AF68" s="37"/>
      <c r="AG68" s="37"/>
      <c r="AH68" s="37"/>
    </row>
    <row r="69" spans="1:34" s="6" customFormat="1" ht="15.75" customHeight="1" x14ac:dyDescent="0.25">
      <c r="A69" s="33">
        <v>48</v>
      </c>
      <c r="B69" s="19">
        <v>4</v>
      </c>
      <c r="C69" s="19">
        <v>4</v>
      </c>
      <c r="D69" s="20">
        <v>4</v>
      </c>
      <c r="E69" s="46">
        <v>4</v>
      </c>
      <c r="F69" s="46">
        <v>3</v>
      </c>
      <c r="G69" s="46">
        <v>4</v>
      </c>
      <c r="H69" s="46">
        <v>4</v>
      </c>
      <c r="I69" s="46">
        <v>4</v>
      </c>
      <c r="J69" s="35">
        <v>4</v>
      </c>
      <c r="K69" s="35">
        <v>4</v>
      </c>
      <c r="L69" s="35">
        <v>4</v>
      </c>
      <c r="M69" s="35">
        <v>4</v>
      </c>
      <c r="N69" s="35">
        <v>4</v>
      </c>
      <c r="O69" s="47">
        <v>4</v>
      </c>
      <c r="P69" s="47">
        <v>4</v>
      </c>
      <c r="Q69" s="47">
        <v>4</v>
      </c>
      <c r="R69" s="47">
        <v>4</v>
      </c>
      <c r="S69" s="47">
        <v>4</v>
      </c>
      <c r="T69" s="37">
        <v>4</v>
      </c>
      <c r="U69" s="37">
        <v>4</v>
      </c>
      <c r="V69" s="37">
        <v>4</v>
      </c>
      <c r="W69" s="37">
        <v>4</v>
      </c>
      <c r="X69" s="37">
        <v>4</v>
      </c>
      <c r="Y69" s="39">
        <v>4</v>
      </c>
      <c r="Z69" s="39">
        <v>4</v>
      </c>
      <c r="AA69" s="39">
        <v>4</v>
      </c>
      <c r="AB69" s="39">
        <v>4</v>
      </c>
      <c r="AC69" s="39">
        <v>4</v>
      </c>
      <c r="AD69" s="37"/>
      <c r="AE69" s="37"/>
      <c r="AF69" s="37"/>
      <c r="AG69" s="37"/>
      <c r="AH69" s="37"/>
    </row>
    <row r="70" spans="1:34" s="6" customFormat="1" ht="15.75" customHeight="1" x14ac:dyDescent="0.25">
      <c r="A70" s="33">
        <v>49</v>
      </c>
      <c r="B70" s="19">
        <v>4</v>
      </c>
      <c r="C70" s="19">
        <v>4</v>
      </c>
      <c r="D70" s="20">
        <v>4</v>
      </c>
      <c r="E70" s="46">
        <v>4</v>
      </c>
      <c r="F70" s="46">
        <v>3</v>
      </c>
      <c r="G70" s="46">
        <v>4</v>
      </c>
      <c r="H70" s="46">
        <v>4</v>
      </c>
      <c r="I70" s="46"/>
      <c r="J70" s="35">
        <v>4</v>
      </c>
      <c r="K70" s="35">
        <v>4</v>
      </c>
      <c r="L70" s="35">
        <v>4</v>
      </c>
      <c r="M70" s="35"/>
      <c r="N70" s="35"/>
      <c r="O70" s="47">
        <v>4</v>
      </c>
      <c r="P70" s="47">
        <v>4</v>
      </c>
      <c r="Q70" s="47">
        <v>4</v>
      </c>
      <c r="R70" s="47"/>
      <c r="S70" s="47"/>
      <c r="T70" s="37">
        <v>4</v>
      </c>
      <c r="U70" s="37">
        <v>4</v>
      </c>
      <c r="V70" s="37">
        <v>4</v>
      </c>
      <c r="W70" s="37"/>
      <c r="X70" s="37"/>
      <c r="Y70" s="39">
        <v>4</v>
      </c>
      <c r="Z70" s="39">
        <v>4</v>
      </c>
      <c r="AA70" s="39">
        <v>4</v>
      </c>
      <c r="AB70" s="39"/>
      <c r="AC70" s="39"/>
      <c r="AD70" s="37">
        <v>4</v>
      </c>
      <c r="AE70" s="37">
        <v>4</v>
      </c>
      <c r="AF70" s="37">
        <v>4</v>
      </c>
      <c r="AG70" s="37"/>
      <c r="AH70" s="37"/>
    </row>
    <row r="71" spans="1:34" s="6" customFormat="1" ht="15.75" customHeight="1" x14ac:dyDescent="0.25">
      <c r="A71" s="33">
        <v>50</v>
      </c>
      <c r="B71" s="19">
        <v>5</v>
      </c>
      <c r="C71" s="19">
        <v>5</v>
      </c>
      <c r="D71" s="20">
        <v>5</v>
      </c>
      <c r="E71" s="46">
        <v>4</v>
      </c>
      <c r="F71" s="46">
        <v>2</v>
      </c>
      <c r="G71" s="46">
        <v>2</v>
      </c>
      <c r="H71" s="46">
        <v>2</v>
      </c>
      <c r="I71" s="46">
        <v>2</v>
      </c>
      <c r="J71" s="35">
        <v>4</v>
      </c>
      <c r="K71" s="35">
        <v>3</v>
      </c>
      <c r="L71" s="35">
        <v>2</v>
      </c>
      <c r="M71" s="35">
        <v>2</v>
      </c>
      <c r="N71" s="35">
        <v>2</v>
      </c>
      <c r="O71" s="47">
        <v>3</v>
      </c>
      <c r="P71" s="47">
        <v>3</v>
      </c>
      <c r="Q71" s="47">
        <v>3</v>
      </c>
      <c r="R71" s="47">
        <v>3</v>
      </c>
      <c r="S71" s="47">
        <v>3</v>
      </c>
      <c r="T71" s="37">
        <v>4</v>
      </c>
      <c r="U71" s="37">
        <v>4</v>
      </c>
      <c r="V71" s="37">
        <v>4</v>
      </c>
      <c r="W71" s="37">
        <v>4</v>
      </c>
      <c r="X71" s="37">
        <v>4</v>
      </c>
      <c r="Y71" s="39">
        <v>5</v>
      </c>
      <c r="Z71" s="39">
        <v>5</v>
      </c>
      <c r="AA71" s="39">
        <v>5</v>
      </c>
      <c r="AB71" s="39">
        <v>5</v>
      </c>
      <c r="AC71" s="39">
        <v>5</v>
      </c>
      <c r="AD71" s="37">
        <v>5</v>
      </c>
      <c r="AE71" s="37">
        <v>5</v>
      </c>
      <c r="AF71" s="37">
        <v>5</v>
      </c>
      <c r="AG71" s="37">
        <v>5</v>
      </c>
      <c r="AH71" s="37">
        <v>4</v>
      </c>
    </row>
    <row r="72" spans="1:34" s="6" customFormat="1" ht="15.75" customHeight="1" x14ac:dyDescent="0.25">
      <c r="A72" s="33">
        <v>51</v>
      </c>
      <c r="B72" s="19">
        <v>4</v>
      </c>
      <c r="C72" s="19">
        <v>4</v>
      </c>
      <c r="D72" s="20">
        <v>4</v>
      </c>
      <c r="E72" s="46">
        <v>3</v>
      </c>
      <c r="F72" s="46">
        <v>2</v>
      </c>
      <c r="G72" s="46">
        <v>2</v>
      </c>
      <c r="H72" s="46">
        <v>2</v>
      </c>
      <c r="I72" s="46"/>
      <c r="J72" s="35">
        <v>3</v>
      </c>
      <c r="K72" s="35">
        <v>3</v>
      </c>
      <c r="L72" s="35">
        <v>3</v>
      </c>
      <c r="M72" s="35">
        <v>3</v>
      </c>
      <c r="N72" s="35"/>
      <c r="O72" s="47">
        <v>2</v>
      </c>
      <c r="P72" s="47">
        <v>2</v>
      </c>
      <c r="Q72" s="47">
        <v>2</v>
      </c>
      <c r="R72" s="47">
        <v>2</v>
      </c>
      <c r="S72" s="47"/>
      <c r="T72" s="37">
        <v>4</v>
      </c>
      <c r="U72" s="37">
        <v>4</v>
      </c>
      <c r="V72" s="37">
        <v>4</v>
      </c>
      <c r="W72" s="37">
        <v>4</v>
      </c>
      <c r="X72" s="37"/>
      <c r="Y72" s="39">
        <v>4</v>
      </c>
      <c r="Z72" s="39">
        <v>4</v>
      </c>
      <c r="AA72" s="39">
        <v>4</v>
      </c>
      <c r="AB72" s="39">
        <v>4</v>
      </c>
      <c r="AC72" s="39"/>
      <c r="AD72" s="37">
        <v>4</v>
      </c>
      <c r="AE72" s="37">
        <v>4</v>
      </c>
      <c r="AF72" s="37">
        <v>4</v>
      </c>
      <c r="AG72" s="37">
        <v>4</v>
      </c>
      <c r="AH72" s="37"/>
    </row>
    <row r="73" spans="1:34" s="6" customFormat="1" ht="15.75" customHeight="1" x14ac:dyDescent="0.25">
      <c r="A73" s="33">
        <v>52</v>
      </c>
      <c r="B73" s="19">
        <v>5</v>
      </c>
      <c r="C73" s="19">
        <v>4</v>
      </c>
      <c r="D73" s="20">
        <v>5</v>
      </c>
      <c r="E73" s="46">
        <v>4</v>
      </c>
      <c r="F73" s="46">
        <v>4</v>
      </c>
      <c r="G73" s="46">
        <v>4</v>
      </c>
      <c r="H73" s="46">
        <v>4</v>
      </c>
      <c r="I73" s="46">
        <v>4</v>
      </c>
      <c r="J73" s="35">
        <v>4</v>
      </c>
      <c r="K73" s="35">
        <v>4</v>
      </c>
      <c r="L73" s="35">
        <v>4</v>
      </c>
      <c r="M73" s="35">
        <v>4</v>
      </c>
      <c r="N73" s="35">
        <v>4</v>
      </c>
      <c r="O73" s="47">
        <v>4</v>
      </c>
      <c r="P73" s="47">
        <v>4</v>
      </c>
      <c r="Q73" s="47">
        <v>4</v>
      </c>
      <c r="R73" s="47">
        <v>4</v>
      </c>
      <c r="S73" s="47">
        <v>4</v>
      </c>
      <c r="T73" s="37"/>
      <c r="U73" s="37"/>
      <c r="V73" s="37"/>
      <c r="W73" s="37"/>
      <c r="X73" s="37"/>
      <c r="Y73" s="39"/>
      <c r="Z73" s="39"/>
      <c r="AA73" s="39"/>
      <c r="AB73" s="39"/>
      <c r="AC73" s="39"/>
      <c r="AD73" s="37"/>
      <c r="AE73" s="37"/>
      <c r="AF73" s="37"/>
      <c r="AG73" s="37"/>
      <c r="AH73" s="37"/>
    </row>
    <row r="74" spans="1:34" s="6" customFormat="1" ht="15.75" customHeight="1" x14ac:dyDescent="0.25">
      <c r="A74" s="33">
        <v>53</v>
      </c>
      <c r="B74" s="19">
        <v>4</v>
      </c>
      <c r="C74" s="19">
        <v>3</v>
      </c>
      <c r="D74" s="20">
        <v>4</v>
      </c>
      <c r="E74" s="46">
        <v>4</v>
      </c>
      <c r="F74" s="46">
        <v>3</v>
      </c>
      <c r="G74" s="46">
        <v>4</v>
      </c>
      <c r="H74" s="46"/>
      <c r="I74" s="46"/>
      <c r="J74" s="35">
        <v>4</v>
      </c>
      <c r="K74" s="35">
        <v>3</v>
      </c>
      <c r="L74" s="35">
        <v>4</v>
      </c>
      <c r="M74" s="35"/>
      <c r="N74" s="35"/>
      <c r="O74" s="47">
        <v>4</v>
      </c>
      <c r="P74" s="47">
        <v>4</v>
      </c>
      <c r="Q74" s="47">
        <v>4</v>
      </c>
      <c r="R74" s="47"/>
      <c r="S74" s="47"/>
      <c r="T74" s="37"/>
      <c r="U74" s="37"/>
      <c r="V74" s="37"/>
      <c r="W74" s="37"/>
      <c r="X74" s="37"/>
      <c r="Y74" s="39"/>
      <c r="Z74" s="39"/>
      <c r="AA74" s="39"/>
      <c r="AB74" s="39"/>
      <c r="AC74" s="39"/>
      <c r="AD74" s="37"/>
      <c r="AE74" s="37"/>
      <c r="AF74" s="37"/>
      <c r="AG74" s="37"/>
      <c r="AH74" s="37"/>
    </row>
    <row r="75" spans="1:34" s="6" customFormat="1" ht="15.75" customHeight="1" x14ac:dyDescent="0.25">
      <c r="A75" s="33">
        <v>54</v>
      </c>
      <c r="B75" s="19">
        <v>3</v>
      </c>
      <c r="C75" s="19">
        <v>3</v>
      </c>
      <c r="D75" s="20">
        <v>4</v>
      </c>
      <c r="E75" s="46">
        <v>4</v>
      </c>
      <c r="F75" s="46">
        <v>4</v>
      </c>
      <c r="G75" s="46">
        <v>4</v>
      </c>
      <c r="H75" s="46">
        <v>4</v>
      </c>
      <c r="I75" s="46">
        <v>4</v>
      </c>
      <c r="J75" s="35">
        <v>4</v>
      </c>
      <c r="K75" s="35">
        <v>4</v>
      </c>
      <c r="L75" s="35">
        <v>4</v>
      </c>
      <c r="M75" s="35">
        <v>4</v>
      </c>
      <c r="N75" s="35">
        <v>4</v>
      </c>
      <c r="O75" s="47">
        <v>4</v>
      </c>
      <c r="P75" s="47">
        <v>4</v>
      </c>
      <c r="Q75" s="47">
        <v>4</v>
      </c>
      <c r="R75" s="47">
        <v>4</v>
      </c>
      <c r="S75" s="47">
        <v>4</v>
      </c>
      <c r="T75" s="37">
        <v>4</v>
      </c>
      <c r="U75" s="37">
        <v>4</v>
      </c>
      <c r="V75" s="37">
        <v>4</v>
      </c>
      <c r="W75" s="37">
        <v>4</v>
      </c>
      <c r="X75" s="37">
        <v>4</v>
      </c>
      <c r="Y75" s="39">
        <v>4</v>
      </c>
      <c r="Z75" s="39">
        <v>4</v>
      </c>
      <c r="AA75" s="39">
        <v>4</v>
      </c>
      <c r="AB75" s="39">
        <v>4</v>
      </c>
      <c r="AC75" s="39">
        <v>4</v>
      </c>
      <c r="AD75" s="37">
        <v>4</v>
      </c>
      <c r="AE75" s="37">
        <v>4</v>
      </c>
      <c r="AF75" s="37">
        <v>4</v>
      </c>
      <c r="AG75" s="37">
        <v>4</v>
      </c>
      <c r="AH75" s="37">
        <v>4</v>
      </c>
    </row>
    <row r="76" spans="1:34" s="6" customFormat="1" ht="15.75" customHeight="1" x14ac:dyDescent="0.25">
      <c r="A76" s="33">
        <v>55</v>
      </c>
      <c r="B76" s="19"/>
      <c r="C76" s="19"/>
      <c r="D76" s="20"/>
      <c r="E76" s="46"/>
      <c r="F76" s="46"/>
      <c r="G76" s="46"/>
      <c r="H76" s="46"/>
      <c r="I76" s="46"/>
      <c r="J76" s="35"/>
      <c r="K76" s="35"/>
      <c r="L76" s="35"/>
      <c r="M76" s="35"/>
      <c r="N76" s="35"/>
      <c r="O76" s="47"/>
      <c r="P76" s="47"/>
      <c r="Q76" s="47"/>
      <c r="R76" s="47"/>
      <c r="S76" s="47"/>
      <c r="T76" s="37"/>
      <c r="U76" s="37"/>
      <c r="V76" s="37"/>
      <c r="W76" s="37"/>
      <c r="X76" s="37"/>
      <c r="Y76" s="39"/>
      <c r="Z76" s="39"/>
      <c r="AA76" s="39"/>
      <c r="AB76" s="39"/>
      <c r="AC76" s="39"/>
      <c r="AD76" s="37"/>
      <c r="AE76" s="37"/>
      <c r="AF76" s="37"/>
      <c r="AG76" s="37"/>
      <c r="AH76" s="37"/>
    </row>
    <row r="77" spans="1:34" s="6" customFormat="1" ht="15.75" customHeight="1" x14ac:dyDescent="0.25">
      <c r="A77" s="33">
        <v>56</v>
      </c>
      <c r="B77" s="19"/>
      <c r="C77" s="19"/>
      <c r="D77" s="20"/>
      <c r="E77" s="46"/>
      <c r="F77" s="46"/>
      <c r="G77" s="46"/>
      <c r="H77" s="46"/>
      <c r="I77" s="46"/>
      <c r="J77" s="35"/>
      <c r="K77" s="35"/>
      <c r="L77" s="35"/>
      <c r="M77" s="35"/>
      <c r="N77" s="35"/>
      <c r="O77" s="47"/>
      <c r="P77" s="47"/>
      <c r="Q77" s="47"/>
      <c r="R77" s="47"/>
      <c r="S77" s="47"/>
      <c r="T77" s="37"/>
      <c r="U77" s="37"/>
      <c r="V77" s="37"/>
      <c r="W77" s="37"/>
      <c r="X77" s="37"/>
      <c r="Y77" s="39"/>
      <c r="Z77" s="39"/>
      <c r="AA77" s="39"/>
      <c r="AB77" s="39"/>
      <c r="AC77" s="39"/>
      <c r="AD77" s="37"/>
      <c r="AE77" s="37"/>
      <c r="AF77" s="37"/>
      <c r="AG77" s="37"/>
      <c r="AH77" s="37"/>
    </row>
    <row r="78" spans="1:34" s="6" customFormat="1" ht="15.75" customHeight="1" x14ac:dyDescent="0.25">
      <c r="A78" s="33">
        <v>57</v>
      </c>
      <c r="B78" s="19"/>
      <c r="C78" s="19"/>
      <c r="D78" s="20"/>
      <c r="E78" s="46"/>
      <c r="F78" s="46"/>
      <c r="G78" s="46"/>
      <c r="H78" s="46"/>
      <c r="I78" s="46"/>
      <c r="J78" s="35"/>
      <c r="K78" s="35"/>
      <c r="L78" s="35"/>
      <c r="M78" s="35"/>
      <c r="N78" s="35"/>
      <c r="O78" s="47"/>
      <c r="P78" s="47"/>
      <c r="Q78" s="47"/>
      <c r="R78" s="47"/>
      <c r="S78" s="47"/>
      <c r="T78" s="37"/>
      <c r="U78" s="37"/>
      <c r="V78" s="37"/>
      <c r="W78" s="37"/>
      <c r="X78" s="37"/>
      <c r="Y78" s="39"/>
      <c r="Z78" s="39"/>
      <c r="AA78" s="39"/>
      <c r="AB78" s="39"/>
      <c r="AC78" s="39"/>
      <c r="AD78" s="37"/>
      <c r="AE78" s="37"/>
      <c r="AF78" s="37"/>
      <c r="AG78" s="37"/>
      <c r="AH78" s="37"/>
    </row>
    <row r="79" spans="1:34" s="6" customFormat="1" ht="15.75" customHeight="1" x14ac:dyDescent="0.25">
      <c r="A79" s="33">
        <v>58</v>
      </c>
      <c r="B79" s="19"/>
      <c r="C79" s="19"/>
      <c r="D79" s="20"/>
      <c r="E79" s="46"/>
      <c r="F79" s="46"/>
      <c r="G79" s="46"/>
      <c r="H79" s="46"/>
      <c r="I79" s="46"/>
      <c r="J79" s="35"/>
      <c r="K79" s="35"/>
      <c r="L79" s="35"/>
      <c r="M79" s="35"/>
      <c r="N79" s="35"/>
      <c r="O79" s="47"/>
      <c r="P79" s="47"/>
      <c r="Q79" s="47"/>
      <c r="R79" s="47"/>
      <c r="S79" s="47"/>
      <c r="T79" s="37"/>
      <c r="U79" s="37"/>
      <c r="V79" s="37"/>
      <c r="W79" s="37"/>
      <c r="X79" s="37"/>
      <c r="Y79" s="39"/>
      <c r="Z79" s="39"/>
      <c r="AA79" s="39"/>
      <c r="AB79" s="39"/>
      <c r="AC79" s="39"/>
      <c r="AD79" s="37"/>
      <c r="AE79" s="37"/>
      <c r="AF79" s="37"/>
      <c r="AG79" s="37"/>
      <c r="AH79" s="37"/>
    </row>
    <row r="80" spans="1:34" s="6" customFormat="1" ht="15.75" customHeight="1" x14ac:dyDescent="0.25">
      <c r="A80" s="33">
        <v>59</v>
      </c>
      <c r="B80" s="19"/>
      <c r="C80" s="19"/>
      <c r="D80" s="20"/>
      <c r="E80" s="46"/>
      <c r="F80" s="46"/>
      <c r="G80" s="46"/>
      <c r="H80" s="46"/>
      <c r="I80" s="46"/>
      <c r="J80" s="35"/>
      <c r="K80" s="35"/>
      <c r="L80" s="35"/>
      <c r="M80" s="35"/>
      <c r="N80" s="35"/>
      <c r="O80" s="47"/>
      <c r="P80" s="47"/>
      <c r="Q80" s="47"/>
      <c r="R80" s="47"/>
      <c r="S80" s="47"/>
      <c r="T80" s="37"/>
      <c r="U80" s="37"/>
      <c r="V80" s="37"/>
      <c r="W80" s="37"/>
      <c r="X80" s="37"/>
      <c r="Y80" s="39"/>
      <c r="Z80" s="39"/>
      <c r="AA80" s="39"/>
      <c r="AB80" s="39"/>
      <c r="AC80" s="39"/>
      <c r="AD80" s="37"/>
      <c r="AE80" s="37"/>
      <c r="AF80" s="37"/>
      <c r="AG80" s="37"/>
      <c r="AH80" s="37"/>
    </row>
    <row r="81" spans="1:34" s="6" customFormat="1" ht="15.75" customHeight="1" x14ac:dyDescent="0.25">
      <c r="A81" s="33">
        <v>60</v>
      </c>
      <c r="B81" s="19"/>
      <c r="C81" s="19"/>
      <c r="D81" s="20"/>
      <c r="E81" s="46"/>
      <c r="F81" s="46"/>
      <c r="G81" s="46"/>
      <c r="H81" s="46"/>
      <c r="I81" s="46"/>
      <c r="J81" s="35"/>
      <c r="K81" s="35"/>
      <c r="L81" s="35"/>
      <c r="M81" s="35"/>
      <c r="N81" s="35"/>
      <c r="O81" s="47"/>
      <c r="P81" s="47"/>
      <c r="Q81" s="47"/>
      <c r="R81" s="47"/>
      <c r="S81" s="47"/>
      <c r="T81" s="37"/>
      <c r="U81" s="37"/>
      <c r="V81" s="37"/>
      <c r="W81" s="37"/>
      <c r="X81" s="37"/>
      <c r="Y81" s="39"/>
      <c r="Z81" s="39"/>
      <c r="AA81" s="39"/>
      <c r="AB81" s="39"/>
      <c r="AC81" s="39"/>
      <c r="AD81" s="37"/>
      <c r="AE81" s="37"/>
      <c r="AF81" s="37"/>
      <c r="AG81" s="37"/>
      <c r="AH81" s="37"/>
    </row>
    <row r="82" spans="1:34" s="6" customFormat="1" ht="15.75" customHeight="1" x14ac:dyDescent="0.25">
      <c r="A82" s="33">
        <v>61</v>
      </c>
      <c r="B82" s="19"/>
      <c r="C82" s="19"/>
      <c r="D82" s="20"/>
      <c r="E82" s="46"/>
      <c r="F82" s="46"/>
      <c r="G82" s="46"/>
      <c r="H82" s="46"/>
      <c r="I82" s="46"/>
      <c r="J82" s="35"/>
      <c r="K82" s="35"/>
      <c r="L82" s="35"/>
      <c r="M82" s="35"/>
      <c r="N82" s="35"/>
      <c r="O82" s="47"/>
      <c r="P82" s="47"/>
      <c r="Q82" s="47"/>
      <c r="R82" s="47"/>
      <c r="S82" s="47"/>
      <c r="T82" s="37"/>
      <c r="U82" s="37"/>
      <c r="V82" s="37"/>
      <c r="W82" s="37"/>
      <c r="X82" s="37"/>
      <c r="Y82" s="39"/>
      <c r="Z82" s="39"/>
      <c r="AA82" s="39"/>
      <c r="AB82" s="39"/>
      <c r="AC82" s="39"/>
      <c r="AD82" s="37"/>
      <c r="AE82" s="37"/>
      <c r="AF82" s="37"/>
      <c r="AG82" s="37"/>
      <c r="AH82" s="37"/>
    </row>
    <row r="83" spans="1:34" s="6" customFormat="1" ht="15.75" customHeight="1" x14ac:dyDescent="0.25">
      <c r="A83" s="33">
        <v>62</v>
      </c>
      <c r="B83" s="19"/>
      <c r="C83" s="19"/>
      <c r="D83" s="20"/>
      <c r="E83" s="46"/>
      <c r="F83" s="46"/>
      <c r="G83" s="46"/>
      <c r="H83" s="46"/>
      <c r="I83" s="46"/>
      <c r="J83" s="35"/>
      <c r="K83" s="35"/>
      <c r="L83" s="35"/>
      <c r="M83" s="35"/>
      <c r="N83" s="35"/>
      <c r="O83" s="47"/>
      <c r="P83" s="47"/>
      <c r="Q83" s="47"/>
      <c r="R83" s="47"/>
      <c r="S83" s="47"/>
      <c r="T83" s="37"/>
      <c r="U83" s="37"/>
      <c r="V83" s="37"/>
      <c r="W83" s="37"/>
      <c r="X83" s="37"/>
      <c r="Y83" s="39"/>
      <c r="Z83" s="39"/>
      <c r="AA83" s="39"/>
      <c r="AB83" s="39"/>
      <c r="AC83" s="39"/>
      <c r="AD83" s="37"/>
      <c r="AE83" s="37"/>
      <c r="AF83" s="37"/>
      <c r="AG83" s="37"/>
      <c r="AH83" s="37"/>
    </row>
    <row r="84" spans="1:34" s="6" customFormat="1" ht="15.75" customHeight="1" x14ac:dyDescent="0.25">
      <c r="A84" s="33">
        <v>63</v>
      </c>
      <c r="B84" s="19"/>
      <c r="C84" s="19"/>
      <c r="D84" s="20"/>
      <c r="E84" s="46"/>
      <c r="F84" s="46"/>
      <c r="G84" s="46"/>
      <c r="H84" s="46"/>
      <c r="I84" s="46"/>
      <c r="J84" s="35"/>
      <c r="K84" s="35"/>
      <c r="L84" s="35"/>
      <c r="M84" s="35"/>
      <c r="N84" s="35"/>
      <c r="O84" s="47"/>
      <c r="P84" s="47"/>
      <c r="Q84" s="47"/>
      <c r="R84" s="47"/>
      <c r="S84" s="47"/>
      <c r="T84" s="37"/>
      <c r="U84" s="37"/>
      <c r="V84" s="37"/>
      <c r="W84" s="37"/>
      <c r="X84" s="37"/>
      <c r="Y84" s="39"/>
      <c r="Z84" s="39"/>
      <c r="AA84" s="39"/>
      <c r="AB84" s="39"/>
      <c r="AC84" s="39"/>
      <c r="AD84" s="37"/>
      <c r="AE84" s="37"/>
      <c r="AF84" s="37"/>
      <c r="AG84" s="37"/>
      <c r="AH84" s="37"/>
    </row>
    <row r="85" spans="1:34" s="6" customFormat="1" ht="15.75" customHeight="1" x14ac:dyDescent="0.25">
      <c r="A85" s="33">
        <v>64</v>
      </c>
      <c r="B85" s="19"/>
      <c r="C85" s="19"/>
      <c r="D85" s="20"/>
      <c r="E85" s="46"/>
      <c r="F85" s="46"/>
      <c r="G85" s="46"/>
      <c r="H85" s="46"/>
      <c r="I85" s="46"/>
      <c r="J85" s="35"/>
      <c r="K85" s="35"/>
      <c r="L85" s="35"/>
      <c r="M85" s="35"/>
      <c r="N85" s="35"/>
      <c r="O85" s="47"/>
      <c r="P85" s="47"/>
      <c r="Q85" s="47"/>
      <c r="R85" s="47"/>
      <c r="S85" s="47"/>
      <c r="T85" s="37"/>
      <c r="U85" s="37"/>
      <c r="V85" s="37"/>
      <c r="W85" s="37"/>
      <c r="X85" s="37"/>
      <c r="Y85" s="39"/>
      <c r="Z85" s="39"/>
      <c r="AA85" s="39"/>
      <c r="AB85" s="39"/>
      <c r="AC85" s="39"/>
      <c r="AD85" s="37"/>
      <c r="AE85" s="37"/>
      <c r="AF85" s="37"/>
      <c r="AG85" s="37"/>
      <c r="AH85" s="37"/>
    </row>
    <row r="86" spans="1:34" s="6" customFormat="1" ht="15.75" customHeight="1" x14ac:dyDescent="0.25">
      <c r="A86" s="33">
        <v>65</v>
      </c>
      <c r="B86" s="19"/>
      <c r="C86" s="19"/>
      <c r="D86" s="20"/>
      <c r="E86" s="46"/>
      <c r="F86" s="46"/>
      <c r="G86" s="46"/>
      <c r="H86" s="46"/>
      <c r="I86" s="46"/>
      <c r="J86" s="35"/>
      <c r="K86" s="35"/>
      <c r="L86" s="35"/>
      <c r="M86" s="35"/>
      <c r="N86" s="35"/>
      <c r="O86" s="47"/>
      <c r="P86" s="47"/>
      <c r="Q86" s="47"/>
      <c r="R86" s="47"/>
      <c r="S86" s="47"/>
      <c r="T86" s="37"/>
      <c r="U86" s="37"/>
      <c r="V86" s="37"/>
      <c r="W86" s="37"/>
      <c r="X86" s="37"/>
      <c r="Y86" s="39"/>
      <c r="Z86" s="39"/>
      <c r="AA86" s="39"/>
      <c r="AB86" s="39"/>
      <c r="AC86" s="39"/>
      <c r="AD86" s="37"/>
      <c r="AE86" s="37"/>
      <c r="AF86" s="37"/>
      <c r="AG86" s="37"/>
      <c r="AH86" s="37"/>
    </row>
    <row r="87" spans="1:34" s="6" customFormat="1" ht="15.75" customHeight="1" x14ac:dyDescent="0.25">
      <c r="A87" s="33">
        <v>66</v>
      </c>
      <c r="B87" s="19"/>
      <c r="C87" s="19"/>
      <c r="D87" s="20"/>
      <c r="E87" s="46"/>
      <c r="F87" s="46"/>
      <c r="G87" s="46"/>
      <c r="H87" s="46"/>
      <c r="I87" s="46"/>
      <c r="J87" s="35"/>
      <c r="K87" s="35"/>
      <c r="L87" s="35"/>
      <c r="M87" s="35"/>
      <c r="N87" s="35"/>
      <c r="O87" s="47"/>
      <c r="P87" s="47"/>
      <c r="Q87" s="47"/>
      <c r="R87" s="47"/>
      <c r="S87" s="47"/>
      <c r="T87" s="37"/>
      <c r="U87" s="37"/>
      <c r="V87" s="37"/>
      <c r="W87" s="37"/>
      <c r="X87" s="37"/>
      <c r="Y87" s="39"/>
      <c r="Z87" s="39"/>
      <c r="AA87" s="39"/>
      <c r="AB87" s="39"/>
      <c r="AC87" s="39"/>
      <c r="AD87" s="37"/>
      <c r="AE87" s="37"/>
      <c r="AF87" s="37"/>
      <c r="AG87" s="37"/>
      <c r="AH87" s="37"/>
    </row>
    <row r="88" spans="1:34" s="6" customFormat="1" ht="15.75" customHeight="1" x14ac:dyDescent="0.25">
      <c r="A88" s="33"/>
      <c r="B88" s="19"/>
      <c r="C88" s="19"/>
      <c r="D88" s="20"/>
      <c r="E88" s="46"/>
      <c r="F88" s="46"/>
      <c r="G88" s="46"/>
      <c r="H88" s="46"/>
      <c r="I88" s="46"/>
      <c r="J88" s="35"/>
      <c r="K88" s="35"/>
      <c r="L88" s="35"/>
      <c r="M88" s="35"/>
      <c r="N88" s="35"/>
      <c r="O88" s="47"/>
      <c r="P88" s="47"/>
      <c r="Q88" s="47"/>
      <c r="R88" s="47"/>
      <c r="S88" s="47"/>
      <c r="T88" s="37"/>
      <c r="U88" s="37"/>
      <c r="V88" s="37"/>
      <c r="W88" s="37"/>
      <c r="X88" s="37"/>
      <c r="Y88" s="39"/>
      <c r="Z88" s="39"/>
      <c r="AA88" s="39"/>
      <c r="AB88" s="39"/>
      <c r="AC88" s="39"/>
      <c r="AD88" s="37"/>
      <c r="AE88" s="37"/>
      <c r="AF88" s="37"/>
      <c r="AG88" s="37"/>
      <c r="AH88" s="37"/>
    </row>
    <row r="89" spans="1:34" s="6" customFormat="1" ht="15.75" customHeight="1" x14ac:dyDescent="0.25">
      <c r="A89" s="33"/>
      <c r="B89" s="19"/>
      <c r="C89" s="19"/>
      <c r="D89" s="20"/>
      <c r="E89" s="46"/>
      <c r="F89" s="46"/>
      <c r="G89" s="46"/>
      <c r="H89" s="46"/>
      <c r="I89" s="46"/>
      <c r="J89" s="35"/>
      <c r="K89" s="35"/>
      <c r="L89" s="35"/>
      <c r="M89" s="35"/>
      <c r="N89" s="35"/>
      <c r="O89" s="47"/>
      <c r="P89" s="47"/>
      <c r="Q89" s="47"/>
      <c r="R89" s="47"/>
      <c r="S89" s="47"/>
      <c r="T89" s="37"/>
      <c r="U89" s="37"/>
      <c r="V89" s="37"/>
      <c r="W89" s="37"/>
      <c r="X89" s="37"/>
      <c r="Y89" s="39"/>
      <c r="Z89" s="39"/>
      <c r="AA89" s="39"/>
      <c r="AB89" s="39"/>
      <c r="AC89" s="39"/>
      <c r="AD89" s="37"/>
      <c r="AE89" s="37"/>
      <c r="AF89" s="37"/>
      <c r="AG89" s="37"/>
      <c r="AH89" s="37"/>
    </row>
    <row r="90" spans="1:34" s="6" customFormat="1" ht="15.75" customHeight="1" x14ac:dyDescent="0.25">
      <c r="A90" s="33"/>
      <c r="B90" s="19"/>
      <c r="C90" s="19"/>
      <c r="D90" s="20"/>
      <c r="E90" s="46"/>
      <c r="F90" s="46"/>
      <c r="G90" s="46"/>
      <c r="H90" s="46"/>
      <c r="I90" s="46"/>
      <c r="J90" s="35"/>
      <c r="K90" s="35"/>
      <c r="L90" s="35"/>
      <c r="M90" s="35"/>
      <c r="N90" s="35"/>
      <c r="O90" s="47"/>
      <c r="P90" s="47"/>
      <c r="Q90" s="47"/>
      <c r="R90" s="47"/>
      <c r="S90" s="47"/>
      <c r="T90" s="37"/>
      <c r="U90" s="37"/>
      <c r="V90" s="37"/>
      <c r="W90" s="37"/>
      <c r="X90" s="37"/>
      <c r="Y90" s="39"/>
      <c r="Z90" s="39"/>
      <c r="AA90" s="39"/>
      <c r="AB90" s="39"/>
      <c r="AC90" s="39"/>
      <c r="AD90" s="37"/>
      <c r="AE90" s="37"/>
      <c r="AF90" s="37"/>
      <c r="AG90" s="37"/>
      <c r="AH90" s="37"/>
    </row>
    <row r="91" spans="1:34" s="6" customFormat="1" ht="15.75" customHeight="1" x14ac:dyDescent="0.25">
      <c r="A91" s="33"/>
      <c r="B91" s="19"/>
      <c r="C91" s="19"/>
      <c r="D91" s="20"/>
      <c r="E91" s="46"/>
      <c r="F91" s="46"/>
      <c r="G91" s="46"/>
      <c r="H91" s="46"/>
      <c r="I91" s="46"/>
      <c r="J91" s="35"/>
      <c r="K91" s="35"/>
      <c r="L91" s="35"/>
      <c r="M91" s="35"/>
      <c r="N91" s="35"/>
      <c r="O91" s="47"/>
      <c r="P91" s="47"/>
      <c r="Q91" s="47"/>
      <c r="R91" s="47"/>
      <c r="S91" s="47"/>
      <c r="T91" s="37"/>
      <c r="U91" s="37"/>
      <c r="V91" s="37"/>
      <c r="W91" s="37"/>
      <c r="X91" s="37"/>
      <c r="Y91" s="39"/>
      <c r="Z91" s="39"/>
      <c r="AA91" s="39"/>
      <c r="AB91" s="39"/>
      <c r="AC91" s="39"/>
      <c r="AD91" s="37"/>
      <c r="AE91" s="37"/>
      <c r="AF91" s="37"/>
      <c r="AG91" s="37"/>
      <c r="AH91" s="37"/>
    </row>
    <row r="92" spans="1:34" s="6" customFormat="1" ht="15.75" customHeight="1" x14ac:dyDescent="0.25">
      <c r="A92" s="33"/>
      <c r="B92" s="19"/>
      <c r="C92" s="19"/>
      <c r="D92" s="20"/>
      <c r="E92" s="46"/>
      <c r="F92" s="46"/>
      <c r="G92" s="46"/>
      <c r="H92" s="46"/>
      <c r="I92" s="46"/>
      <c r="J92" s="35"/>
      <c r="K92" s="35"/>
      <c r="L92" s="35"/>
      <c r="M92" s="35"/>
      <c r="N92" s="35"/>
      <c r="O92" s="47"/>
      <c r="P92" s="47"/>
      <c r="Q92" s="47"/>
      <c r="R92" s="47"/>
      <c r="S92" s="47"/>
      <c r="T92" s="37"/>
      <c r="U92" s="37"/>
      <c r="V92" s="37"/>
      <c r="W92" s="37"/>
      <c r="X92" s="37"/>
      <c r="Y92" s="39"/>
      <c r="Z92" s="39"/>
      <c r="AA92" s="39"/>
      <c r="AB92" s="39"/>
      <c r="AC92" s="39"/>
      <c r="AD92" s="37"/>
      <c r="AE92" s="37"/>
      <c r="AF92" s="37"/>
      <c r="AG92" s="37"/>
      <c r="AH92" s="37"/>
    </row>
    <row r="93" spans="1:34" s="6" customFormat="1" ht="15.75" customHeight="1" x14ac:dyDescent="0.25">
      <c r="A93" s="33"/>
      <c r="B93" s="19"/>
      <c r="C93" s="19"/>
      <c r="D93" s="20"/>
      <c r="E93" s="46"/>
      <c r="F93" s="46"/>
      <c r="G93" s="46"/>
      <c r="H93" s="46"/>
      <c r="I93" s="46"/>
      <c r="J93" s="35"/>
      <c r="K93" s="35"/>
      <c r="L93" s="35"/>
      <c r="M93" s="35"/>
      <c r="N93" s="35"/>
      <c r="O93" s="47"/>
      <c r="P93" s="47"/>
      <c r="Q93" s="47"/>
      <c r="R93" s="47"/>
      <c r="S93" s="47"/>
      <c r="T93" s="37"/>
      <c r="U93" s="37"/>
      <c r="V93" s="37"/>
      <c r="W93" s="37"/>
      <c r="X93" s="37"/>
      <c r="Y93" s="39"/>
      <c r="Z93" s="39"/>
      <c r="AA93" s="39"/>
      <c r="AB93" s="39"/>
      <c r="AC93" s="39"/>
      <c r="AD93" s="37"/>
      <c r="AE93" s="37"/>
      <c r="AF93" s="37"/>
      <c r="AG93" s="37"/>
      <c r="AH93" s="37"/>
    </row>
    <row r="94" spans="1:34" s="6" customFormat="1" ht="15.75" customHeight="1" x14ac:dyDescent="0.25">
      <c r="A94" s="33"/>
      <c r="B94" s="19"/>
      <c r="C94" s="19"/>
      <c r="D94" s="20"/>
      <c r="E94" s="46"/>
      <c r="F94" s="46"/>
      <c r="G94" s="46"/>
      <c r="H94" s="46"/>
      <c r="I94" s="46"/>
      <c r="J94" s="35"/>
      <c r="K94" s="35"/>
      <c r="L94" s="35"/>
      <c r="M94" s="35"/>
      <c r="N94" s="35"/>
      <c r="O94" s="47"/>
      <c r="P94" s="47"/>
      <c r="Q94" s="47"/>
      <c r="R94" s="47"/>
      <c r="S94" s="47"/>
      <c r="T94" s="37"/>
      <c r="U94" s="37"/>
      <c r="V94" s="37"/>
      <c r="W94" s="37"/>
      <c r="X94" s="37"/>
      <c r="Y94" s="39"/>
      <c r="Z94" s="39"/>
      <c r="AA94" s="39"/>
      <c r="AB94" s="39"/>
      <c r="AC94" s="39"/>
      <c r="AD94" s="37"/>
      <c r="AE94" s="37"/>
      <c r="AF94" s="37"/>
      <c r="AG94" s="37"/>
      <c r="AH94" s="37"/>
    </row>
    <row r="95" spans="1:34" s="6" customFormat="1" ht="15.75" customHeight="1" x14ac:dyDescent="0.25">
      <c r="A95" s="33"/>
      <c r="B95" s="19"/>
      <c r="C95" s="19"/>
      <c r="D95" s="20"/>
      <c r="E95" s="46"/>
      <c r="F95" s="46"/>
      <c r="G95" s="46"/>
      <c r="H95" s="46"/>
      <c r="I95" s="46"/>
      <c r="J95" s="35"/>
      <c r="K95" s="35"/>
      <c r="L95" s="35"/>
      <c r="M95" s="35"/>
      <c r="N95" s="35"/>
      <c r="O95" s="47"/>
      <c r="P95" s="47"/>
      <c r="Q95" s="47"/>
      <c r="R95" s="47"/>
      <c r="S95" s="47"/>
      <c r="T95" s="37"/>
      <c r="U95" s="37"/>
      <c r="V95" s="37"/>
      <c r="W95" s="37"/>
      <c r="X95" s="37"/>
      <c r="Y95" s="39"/>
      <c r="Z95" s="39"/>
      <c r="AA95" s="39"/>
      <c r="AB95" s="39"/>
      <c r="AC95" s="39"/>
      <c r="AD95" s="37"/>
      <c r="AE95" s="37"/>
      <c r="AF95" s="37"/>
      <c r="AG95" s="37"/>
      <c r="AH95" s="37"/>
    </row>
    <row r="96" spans="1:34" s="6" customFormat="1" ht="15.75" customHeight="1" x14ac:dyDescent="0.25">
      <c r="A96" s="33"/>
      <c r="B96" s="19"/>
      <c r="C96" s="19"/>
      <c r="D96" s="20"/>
      <c r="E96" s="46"/>
      <c r="F96" s="46"/>
      <c r="G96" s="46"/>
      <c r="H96" s="46"/>
      <c r="I96" s="46"/>
      <c r="J96" s="35"/>
      <c r="K96" s="35"/>
      <c r="L96" s="35"/>
      <c r="M96" s="35"/>
      <c r="N96" s="35"/>
      <c r="O96" s="47"/>
      <c r="P96" s="47"/>
      <c r="Q96" s="47"/>
      <c r="R96" s="47"/>
      <c r="S96" s="47"/>
      <c r="T96" s="37"/>
      <c r="U96" s="37"/>
      <c r="V96" s="37"/>
      <c r="W96" s="37"/>
      <c r="X96" s="37"/>
      <c r="Y96" s="39"/>
      <c r="Z96" s="39"/>
      <c r="AA96" s="39"/>
      <c r="AB96" s="39"/>
      <c r="AC96" s="39"/>
      <c r="AD96" s="37"/>
      <c r="AE96" s="37"/>
      <c r="AF96" s="37"/>
      <c r="AG96" s="37"/>
      <c r="AH96" s="37"/>
    </row>
    <row r="97" spans="1:34" s="6" customFormat="1" ht="15.75" customHeight="1" x14ac:dyDescent="0.25">
      <c r="A97" s="33"/>
      <c r="B97" s="19"/>
      <c r="C97" s="19"/>
      <c r="D97" s="20"/>
      <c r="E97" s="46"/>
      <c r="F97" s="46"/>
      <c r="G97" s="46"/>
      <c r="H97" s="46"/>
      <c r="I97" s="46"/>
      <c r="J97" s="35"/>
      <c r="K97" s="35"/>
      <c r="L97" s="35"/>
      <c r="M97" s="35"/>
      <c r="N97" s="35"/>
      <c r="O97" s="47"/>
      <c r="P97" s="47"/>
      <c r="Q97" s="47"/>
      <c r="R97" s="47"/>
      <c r="S97" s="47"/>
      <c r="T97" s="37"/>
      <c r="U97" s="37"/>
      <c r="V97" s="37"/>
      <c r="W97" s="37"/>
      <c r="X97" s="37"/>
      <c r="Y97" s="39"/>
      <c r="Z97" s="39"/>
      <c r="AA97" s="39"/>
      <c r="AB97" s="39"/>
      <c r="AC97" s="39"/>
      <c r="AD97" s="37"/>
      <c r="AE97" s="37"/>
      <c r="AF97" s="37"/>
      <c r="AG97" s="37"/>
      <c r="AH97" s="37"/>
    </row>
    <row r="98" spans="1:34" s="6" customFormat="1" ht="15.75" customHeight="1" x14ac:dyDescent="0.25">
      <c r="A98" s="33"/>
      <c r="B98" s="19"/>
      <c r="C98" s="19"/>
      <c r="D98" s="20"/>
      <c r="E98" s="46"/>
      <c r="F98" s="46"/>
      <c r="G98" s="46"/>
      <c r="H98" s="46"/>
      <c r="I98" s="46"/>
      <c r="J98" s="35"/>
      <c r="K98" s="35"/>
      <c r="L98" s="35"/>
      <c r="M98" s="35"/>
      <c r="N98" s="35"/>
      <c r="O98" s="47"/>
      <c r="P98" s="47"/>
      <c r="Q98" s="47"/>
      <c r="R98" s="47"/>
      <c r="S98" s="47"/>
      <c r="T98" s="37"/>
      <c r="U98" s="37"/>
      <c r="V98" s="37"/>
      <c r="W98" s="37"/>
      <c r="X98" s="37"/>
      <c r="Y98" s="39"/>
      <c r="Z98" s="39"/>
      <c r="AA98" s="39"/>
      <c r="AB98" s="39"/>
      <c r="AC98" s="39"/>
      <c r="AD98" s="37"/>
      <c r="AE98" s="37"/>
      <c r="AF98" s="37"/>
      <c r="AG98" s="37"/>
      <c r="AH98" s="37"/>
    </row>
    <row r="99" spans="1:34" s="6" customFormat="1" ht="15.75" customHeight="1" x14ac:dyDescent="0.25">
      <c r="A99" s="33"/>
      <c r="B99" s="19"/>
      <c r="C99" s="19"/>
      <c r="D99" s="20"/>
      <c r="E99" s="46"/>
      <c r="F99" s="46"/>
      <c r="G99" s="46"/>
      <c r="H99" s="46"/>
      <c r="I99" s="46"/>
      <c r="J99" s="35"/>
      <c r="K99" s="35"/>
      <c r="L99" s="35"/>
      <c r="M99" s="35"/>
      <c r="N99" s="35"/>
      <c r="O99" s="47"/>
      <c r="P99" s="47"/>
      <c r="Q99" s="47"/>
      <c r="R99" s="47"/>
      <c r="S99" s="47"/>
      <c r="T99" s="37"/>
      <c r="U99" s="37"/>
      <c r="V99" s="37"/>
      <c r="W99" s="37"/>
      <c r="X99" s="37"/>
      <c r="Y99" s="39"/>
      <c r="Z99" s="39"/>
      <c r="AA99" s="39"/>
      <c r="AB99" s="39"/>
      <c r="AC99" s="39"/>
      <c r="AD99" s="37"/>
      <c r="AE99" s="37"/>
      <c r="AF99" s="37"/>
      <c r="AG99" s="37"/>
      <c r="AH99" s="37"/>
    </row>
    <row r="100" spans="1:34" s="6" customFormat="1" ht="15.75" customHeight="1" x14ac:dyDescent="0.25">
      <c r="A100" s="33"/>
      <c r="B100" s="19"/>
      <c r="C100" s="19"/>
      <c r="D100" s="20"/>
      <c r="E100" s="46"/>
      <c r="F100" s="46"/>
      <c r="G100" s="46"/>
      <c r="H100" s="46"/>
      <c r="I100" s="46"/>
      <c r="J100" s="35"/>
      <c r="K100" s="35"/>
      <c r="L100" s="35"/>
      <c r="M100" s="35"/>
      <c r="N100" s="35"/>
      <c r="O100" s="47"/>
      <c r="P100" s="47"/>
      <c r="Q100" s="47"/>
      <c r="R100" s="47"/>
      <c r="S100" s="47"/>
      <c r="T100" s="37"/>
      <c r="U100" s="37"/>
      <c r="V100" s="37"/>
      <c r="W100" s="37"/>
      <c r="X100" s="37"/>
      <c r="Y100" s="39"/>
      <c r="Z100" s="39"/>
      <c r="AA100" s="39"/>
      <c r="AB100" s="39"/>
      <c r="AC100" s="39"/>
      <c r="AD100" s="37"/>
      <c r="AE100" s="37"/>
      <c r="AF100" s="37"/>
      <c r="AG100" s="37"/>
      <c r="AH100" s="37"/>
    </row>
    <row r="101" spans="1:34" s="6" customFormat="1" ht="15.75" customHeight="1" x14ac:dyDescent="0.25">
      <c r="A101" s="33"/>
      <c r="B101" s="19"/>
      <c r="C101" s="19"/>
      <c r="D101" s="20"/>
      <c r="E101" s="46"/>
      <c r="F101" s="46"/>
      <c r="G101" s="46"/>
      <c r="H101" s="46"/>
      <c r="I101" s="46"/>
      <c r="J101" s="35"/>
      <c r="K101" s="35"/>
      <c r="L101" s="35"/>
      <c r="M101" s="35"/>
      <c r="N101" s="35"/>
      <c r="O101" s="47"/>
      <c r="P101" s="47"/>
      <c r="Q101" s="47"/>
      <c r="R101" s="47"/>
      <c r="S101" s="47"/>
      <c r="T101" s="37"/>
      <c r="U101" s="37"/>
      <c r="V101" s="37"/>
      <c r="W101" s="37"/>
      <c r="X101" s="37"/>
      <c r="Y101" s="39"/>
      <c r="Z101" s="39"/>
      <c r="AA101" s="39"/>
      <c r="AB101" s="39"/>
      <c r="AC101" s="39"/>
      <c r="AD101" s="37"/>
      <c r="AE101" s="37"/>
      <c r="AF101" s="37"/>
      <c r="AG101" s="37"/>
      <c r="AH101" s="37"/>
    </row>
    <row r="102" spans="1:34" s="6" customFormat="1" ht="15.75" customHeight="1" x14ac:dyDescent="0.25">
      <c r="A102" s="33"/>
      <c r="B102" s="19"/>
      <c r="C102" s="19"/>
      <c r="D102" s="20"/>
      <c r="E102" s="46"/>
      <c r="F102" s="46"/>
      <c r="G102" s="46"/>
      <c r="H102" s="46"/>
      <c r="I102" s="46"/>
      <c r="J102" s="35"/>
      <c r="K102" s="35"/>
      <c r="L102" s="35"/>
      <c r="M102" s="35"/>
      <c r="N102" s="35"/>
      <c r="O102" s="47"/>
      <c r="P102" s="47"/>
      <c r="Q102" s="47"/>
      <c r="R102" s="47"/>
      <c r="S102" s="47"/>
      <c r="T102" s="37"/>
      <c r="U102" s="37"/>
      <c r="V102" s="37"/>
      <c r="W102" s="37"/>
      <c r="X102" s="37"/>
      <c r="Y102" s="39"/>
      <c r="Z102" s="39"/>
      <c r="AA102" s="39"/>
      <c r="AB102" s="39"/>
      <c r="AC102" s="39"/>
      <c r="AD102" s="37"/>
      <c r="AE102" s="37"/>
      <c r="AF102" s="37"/>
      <c r="AG102" s="37"/>
      <c r="AH102" s="37"/>
    </row>
    <row r="103" spans="1:34" s="6" customFormat="1" ht="15.75" customHeight="1" x14ac:dyDescent="0.25">
      <c r="A103" s="33"/>
      <c r="B103" s="19"/>
      <c r="C103" s="19"/>
      <c r="D103" s="20"/>
      <c r="E103" s="46"/>
      <c r="F103" s="46"/>
      <c r="G103" s="46"/>
      <c r="H103" s="46"/>
      <c r="I103" s="46"/>
      <c r="J103" s="35"/>
      <c r="K103" s="35"/>
      <c r="L103" s="35"/>
      <c r="M103" s="35"/>
      <c r="N103" s="35"/>
      <c r="O103" s="47"/>
      <c r="P103" s="47"/>
      <c r="Q103" s="47"/>
      <c r="R103" s="47"/>
      <c r="S103" s="47"/>
      <c r="T103" s="37"/>
      <c r="U103" s="37"/>
      <c r="V103" s="37"/>
      <c r="W103" s="37"/>
      <c r="X103" s="37"/>
      <c r="Y103" s="39"/>
      <c r="Z103" s="39"/>
      <c r="AA103" s="39"/>
      <c r="AB103" s="39"/>
      <c r="AC103" s="39"/>
      <c r="AD103" s="37"/>
      <c r="AE103" s="37"/>
      <c r="AF103" s="37"/>
      <c r="AG103" s="37"/>
      <c r="AH103" s="37"/>
    </row>
    <row r="104" spans="1:34" s="6" customFormat="1" ht="15.75" customHeight="1" x14ac:dyDescent="0.25">
      <c r="A104" s="33"/>
      <c r="B104" s="19"/>
      <c r="C104" s="19"/>
      <c r="D104" s="20"/>
      <c r="E104" s="46"/>
      <c r="F104" s="46"/>
      <c r="G104" s="46"/>
      <c r="H104" s="46"/>
      <c r="I104" s="46"/>
      <c r="J104" s="35"/>
      <c r="K104" s="35"/>
      <c r="L104" s="35"/>
      <c r="M104" s="35"/>
      <c r="N104" s="35"/>
      <c r="O104" s="47"/>
      <c r="P104" s="47"/>
      <c r="Q104" s="47"/>
      <c r="R104" s="47"/>
      <c r="S104" s="47"/>
      <c r="T104" s="37"/>
      <c r="U104" s="37"/>
      <c r="V104" s="37"/>
      <c r="W104" s="37"/>
      <c r="X104" s="37"/>
      <c r="Y104" s="39"/>
      <c r="Z104" s="39"/>
      <c r="AA104" s="39"/>
      <c r="AB104" s="39"/>
      <c r="AC104" s="39"/>
      <c r="AD104" s="37"/>
      <c r="AE104" s="37"/>
      <c r="AF104" s="37"/>
      <c r="AG104" s="37"/>
      <c r="AH104" s="37"/>
    </row>
    <row r="105" spans="1:34" s="6" customFormat="1" ht="15.75" customHeight="1" x14ac:dyDescent="0.25">
      <c r="A105" s="33"/>
      <c r="B105" s="19"/>
      <c r="C105" s="19"/>
      <c r="D105" s="20"/>
      <c r="E105" s="46"/>
      <c r="F105" s="46"/>
      <c r="G105" s="46"/>
      <c r="H105" s="46"/>
      <c r="I105" s="46"/>
      <c r="J105" s="35"/>
      <c r="K105" s="35"/>
      <c r="L105" s="35"/>
      <c r="M105" s="35"/>
      <c r="N105" s="35"/>
      <c r="O105" s="47"/>
      <c r="P105" s="47"/>
      <c r="Q105" s="47"/>
      <c r="R105" s="47"/>
      <c r="S105" s="47"/>
      <c r="T105" s="37"/>
      <c r="U105" s="37"/>
      <c r="V105" s="37"/>
      <c r="W105" s="37"/>
      <c r="X105" s="37"/>
      <c r="Y105" s="39"/>
      <c r="Z105" s="39"/>
      <c r="AA105" s="39"/>
      <c r="AB105" s="39"/>
      <c r="AC105" s="39"/>
      <c r="AD105" s="37"/>
      <c r="AE105" s="37"/>
      <c r="AF105" s="37"/>
      <c r="AG105" s="37"/>
      <c r="AH105" s="37"/>
    </row>
    <row r="106" spans="1:34" s="6" customFormat="1" ht="15.75" customHeight="1" x14ac:dyDescent="0.25">
      <c r="A106" s="33"/>
      <c r="B106" s="19"/>
      <c r="C106" s="19"/>
      <c r="D106" s="20"/>
      <c r="E106" s="46"/>
      <c r="F106" s="46"/>
      <c r="G106" s="46"/>
      <c r="H106" s="46"/>
      <c r="I106" s="46"/>
      <c r="J106" s="35"/>
      <c r="K106" s="35"/>
      <c r="L106" s="35"/>
      <c r="M106" s="35"/>
      <c r="N106" s="35"/>
      <c r="O106" s="47"/>
      <c r="P106" s="47"/>
      <c r="Q106" s="47"/>
      <c r="R106" s="47"/>
      <c r="S106" s="47"/>
      <c r="T106" s="37"/>
      <c r="U106" s="37"/>
      <c r="V106" s="37"/>
      <c r="W106" s="37"/>
      <c r="X106" s="37"/>
      <c r="Y106" s="39"/>
      <c r="Z106" s="39"/>
      <c r="AA106" s="39"/>
      <c r="AB106" s="39"/>
      <c r="AC106" s="39"/>
      <c r="AD106" s="37"/>
      <c r="AE106" s="37"/>
      <c r="AF106" s="37"/>
      <c r="AG106" s="37"/>
      <c r="AH106" s="37"/>
    </row>
    <row r="107" spans="1:34" s="6" customFormat="1" ht="15.75" customHeight="1" x14ac:dyDescent="0.25">
      <c r="A107" s="33"/>
      <c r="B107" s="19"/>
      <c r="C107" s="19"/>
      <c r="D107" s="20"/>
      <c r="E107" s="46"/>
      <c r="F107" s="46"/>
      <c r="G107" s="46"/>
      <c r="H107" s="46"/>
      <c r="I107" s="46"/>
      <c r="J107" s="35"/>
      <c r="K107" s="35"/>
      <c r="L107" s="35"/>
      <c r="M107" s="35"/>
      <c r="N107" s="35"/>
      <c r="O107" s="47"/>
      <c r="P107" s="47"/>
      <c r="Q107" s="47"/>
      <c r="R107" s="47"/>
      <c r="S107" s="47"/>
      <c r="T107" s="37"/>
      <c r="U107" s="37"/>
      <c r="V107" s="37"/>
      <c r="W107" s="37"/>
      <c r="X107" s="37"/>
      <c r="Y107" s="39"/>
      <c r="Z107" s="39"/>
      <c r="AA107" s="39"/>
      <c r="AB107" s="39"/>
      <c r="AC107" s="39"/>
      <c r="AD107" s="37"/>
      <c r="AE107" s="37"/>
      <c r="AF107" s="37"/>
      <c r="AG107" s="37"/>
      <c r="AH107" s="37"/>
    </row>
    <row r="108" spans="1:34" s="6" customFormat="1" ht="15.75" customHeight="1" x14ac:dyDescent="0.25">
      <c r="A108" s="33"/>
      <c r="B108" s="19"/>
      <c r="C108" s="19"/>
      <c r="D108" s="20"/>
      <c r="E108" s="46"/>
      <c r="F108" s="46"/>
      <c r="G108" s="46"/>
      <c r="H108" s="46"/>
      <c r="I108" s="46"/>
      <c r="J108" s="35"/>
      <c r="K108" s="35"/>
      <c r="L108" s="35"/>
      <c r="M108" s="35"/>
      <c r="N108" s="35"/>
      <c r="O108" s="47"/>
      <c r="P108" s="47"/>
      <c r="Q108" s="47"/>
      <c r="R108" s="47"/>
      <c r="S108" s="47"/>
      <c r="T108" s="37"/>
      <c r="U108" s="37"/>
      <c r="V108" s="37"/>
      <c r="W108" s="37"/>
      <c r="X108" s="37"/>
      <c r="Y108" s="39"/>
      <c r="Z108" s="39"/>
      <c r="AA108" s="39"/>
      <c r="AB108" s="39"/>
      <c r="AC108" s="39"/>
      <c r="AD108" s="37"/>
      <c r="AE108" s="37"/>
      <c r="AF108" s="37"/>
      <c r="AG108" s="37"/>
      <c r="AH108" s="37"/>
    </row>
    <row r="109" spans="1:34" s="6" customFormat="1" ht="15.75" customHeight="1" x14ac:dyDescent="0.25">
      <c r="A109" s="33"/>
      <c r="B109" s="19"/>
      <c r="C109" s="19"/>
      <c r="D109" s="20"/>
      <c r="E109" s="46"/>
      <c r="F109" s="46"/>
      <c r="G109" s="46"/>
      <c r="H109" s="46"/>
      <c r="I109" s="46"/>
      <c r="J109" s="35"/>
      <c r="K109" s="35"/>
      <c r="L109" s="35"/>
      <c r="M109" s="35"/>
      <c r="N109" s="35"/>
      <c r="O109" s="47"/>
      <c r="P109" s="47"/>
      <c r="Q109" s="47"/>
      <c r="R109" s="47"/>
      <c r="S109" s="47"/>
      <c r="T109" s="37"/>
      <c r="U109" s="37"/>
      <c r="V109" s="37"/>
      <c r="W109" s="37"/>
      <c r="X109" s="37"/>
      <c r="Y109" s="39"/>
      <c r="Z109" s="39"/>
      <c r="AA109" s="39"/>
      <c r="AB109" s="39"/>
      <c r="AC109" s="39"/>
      <c r="AD109" s="37"/>
      <c r="AE109" s="37"/>
      <c r="AF109" s="37"/>
      <c r="AG109" s="37"/>
      <c r="AH109" s="37"/>
    </row>
    <row r="110" spans="1:34" s="6" customFormat="1" ht="15.75" customHeight="1" x14ac:dyDescent="0.25">
      <c r="A110" s="33"/>
      <c r="B110" s="19"/>
      <c r="C110" s="19"/>
      <c r="D110" s="20"/>
      <c r="E110" s="46"/>
      <c r="F110" s="46"/>
      <c r="G110" s="46"/>
      <c r="H110" s="46"/>
      <c r="I110" s="46"/>
      <c r="J110" s="35"/>
      <c r="K110" s="35"/>
      <c r="L110" s="35"/>
      <c r="M110" s="35"/>
      <c r="N110" s="35"/>
      <c r="O110" s="47"/>
      <c r="P110" s="47"/>
      <c r="Q110" s="47"/>
      <c r="R110" s="47"/>
      <c r="S110" s="47"/>
      <c r="T110" s="37"/>
      <c r="U110" s="37"/>
      <c r="V110" s="37"/>
      <c r="W110" s="37"/>
      <c r="X110" s="37"/>
      <c r="Y110" s="39"/>
      <c r="Z110" s="39"/>
      <c r="AA110" s="39"/>
      <c r="AB110" s="39"/>
      <c r="AC110" s="39"/>
      <c r="AD110" s="37"/>
      <c r="AE110" s="37"/>
      <c r="AF110" s="37"/>
      <c r="AG110" s="37"/>
      <c r="AH110" s="37"/>
    </row>
    <row r="111" spans="1:34" s="6" customFormat="1" ht="15.75" customHeight="1" x14ac:dyDescent="0.25">
      <c r="A111" s="33"/>
      <c r="B111" s="19"/>
      <c r="C111" s="19"/>
      <c r="D111" s="20"/>
      <c r="E111" s="46"/>
      <c r="F111" s="46"/>
      <c r="G111" s="46"/>
      <c r="H111" s="46"/>
      <c r="I111" s="46"/>
      <c r="J111" s="35"/>
      <c r="K111" s="35"/>
      <c r="L111" s="35"/>
      <c r="M111" s="35"/>
      <c r="N111" s="35"/>
      <c r="O111" s="47"/>
      <c r="P111" s="47"/>
      <c r="Q111" s="47"/>
      <c r="R111" s="47"/>
      <c r="S111" s="47"/>
      <c r="T111" s="37"/>
      <c r="U111" s="37"/>
      <c r="V111" s="37"/>
      <c r="W111" s="37"/>
      <c r="X111" s="37"/>
      <c r="Y111" s="39"/>
      <c r="Z111" s="39"/>
      <c r="AA111" s="39"/>
      <c r="AB111" s="39"/>
      <c r="AC111" s="39"/>
      <c r="AD111" s="37"/>
      <c r="AE111" s="37"/>
      <c r="AF111" s="37"/>
      <c r="AG111" s="37"/>
      <c r="AH111" s="37"/>
    </row>
    <row r="112" spans="1:34" s="6" customFormat="1" ht="15.75" customHeight="1" x14ac:dyDescent="0.25">
      <c r="A112" s="33"/>
      <c r="B112" s="19"/>
      <c r="C112" s="19"/>
      <c r="D112" s="20"/>
      <c r="E112" s="46"/>
      <c r="F112" s="46"/>
      <c r="G112" s="46"/>
      <c r="H112" s="46"/>
      <c r="I112" s="46"/>
      <c r="J112" s="35"/>
      <c r="K112" s="35"/>
      <c r="L112" s="35"/>
      <c r="M112" s="35"/>
      <c r="N112" s="35"/>
      <c r="O112" s="47"/>
      <c r="P112" s="47"/>
      <c r="Q112" s="47"/>
      <c r="R112" s="47"/>
      <c r="S112" s="47"/>
      <c r="T112" s="37"/>
      <c r="U112" s="37"/>
      <c r="V112" s="37"/>
      <c r="W112" s="37"/>
      <c r="X112" s="37"/>
      <c r="Y112" s="39"/>
      <c r="Z112" s="39"/>
      <c r="AA112" s="39"/>
      <c r="AB112" s="39"/>
      <c r="AC112" s="39"/>
      <c r="AD112" s="37"/>
      <c r="AE112" s="37"/>
      <c r="AF112" s="37"/>
      <c r="AG112" s="37"/>
      <c r="AH112" s="37"/>
    </row>
    <row r="113" spans="1:34" s="6" customFormat="1" ht="15.75" customHeight="1" x14ac:dyDescent="0.25">
      <c r="A113" s="33"/>
      <c r="B113" s="19"/>
      <c r="C113" s="19"/>
      <c r="D113" s="20"/>
      <c r="E113" s="46"/>
      <c r="F113" s="46"/>
      <c r="G113" s="46"/>
      <c r="H113" s="46"/>
      <c r="I113" s="46"/>
      <c r="J113" s="35"/>
      <c r="K113" s="35"/>
      <c r="L113" s="35"/>
      <c r="M113" s="35"/>
      <c r="N113" s="35"/>
      <c r="O113" s="47"/>
      <c r="P113" s="47"/>
      <c r="Q113" s="47"/>
      <c r="R113" s="47"/>
      <c r="S113" s="47"/>
      <c r="T113" s="37"/>
      <c r="U113" s="37"/>
      <c r="V113" s="37"/>
      <c r="W113" s="37"/>
      <c r="X113" s="37"/>
      <c r="Y113" s="39"/>
      <c r="Z113" s="39"/>
      <c r="AA113" s="39"/>
      <c r="AB113" s="39"/>
      <c r="AC113" s="39"/>
      <c r="AD113" s="37"/>
      <c r="AE113" s="37"/>
      <c r="AF113" s="37"/>
      <c r="AG113" s="37"/>
      <c r="AH113" s="37"/>
    </row>
    <row r="114" spans="1:34" s="6" customFormat="1" ht="15.75" customHeight="1" x14ac:dyDescent="0.25">
      <c r="A114" s="33"/>
      <c r="B114" s="19"/>
      <c r="C114" s="19"/>
      <c r="D114" s="20"/>
      <c r="E114" s="46"/>
      <c r="F114" s="46"/>
      <c r="G114" s="46"/>
      <c r="H114" s="46"/>
      <c r="I114" s="46"/>
      <c r="J114" s="35"/>
      <c r="K114" s="35"/>
      <c r="L114" s="35"/>
      <c r="M114" s="35"/>
      <c r="N114" s="35"/>
      <c r="O114" s="47"/>
      <c r="P114" s="47"/>
      <c r="Q114" s="47"/>
      <c r="R114" s="47"/>
      <c r="S114" s="47"/>
      <c r="T114" s="37"/>
      <c r="U114" s="37"/>
      <c r="V114" s="37"/>
      <c r="W114" s="37"/>
      <c r="X114" s="37"/>
      <c r="Y114" s="39"/>
      <c r="Z114" s="39"/>
      <c r="AA114" s="39"/>
      <c r="AB114" s="39"/>
      <c r="AC114" s="39"/>
      <c r="AD114" s="37"/>
      <c r="AE114" s="37"/>
      <c r="AF114" s="37"/>
      <c r="AG114" s="37"/>
      <c r="AH114" s="37"/>
    </row>
    <row r="115" spans="1:34" s="6" customFormat="1" ht="15.75" customHeight="1" x14ac:dyDescent="0.25">
      <c r="A115" s="33"/>
      <c r="B115" s="19"/>
      <c r="C115" s="19"/>
      <c r="D115" s="20"/>
      <c r="E115" s="46"/>
      <c r="F115" s="46"/>
      <c r="G115" s="46"/>
      <c r="H115" s="46"/>
      <c r="I115" s="46"/>
      <c r="J115" s="35"/>
      <c r="K115" s="35"/>
      <c r="L115" s="35"/>
      <c r="M115" s="35"/>
      <c r="N115" s="35"/>
      <c r="O115" s="47"/>
      <c r="P115" s="47"/>
      <c r="Q115" s="47"/>
      <c r="R115" s="47"/>
      <c r="S115" s="47"/>
      <c r="T115" s="37"/>
      <c r="U115" s="37"/>
      <c r="V115" s="37"/>
      <c r="W115" s="37"/>
      <c r="X115" s="37"/>
      <c r="Y115" s="39"/>
      <c r="Z115" s="39"/>
      <c r="AA115" s="39"/>
      <c r="AB115" s="39"/>
      <c r="AC115" s="39"/>
      <c r="AD115" s="37"/>
      <c r="AE115" s="37"/>
      <c r="AF115" s="37"/>
      <c r="AG115" s="37"/>
      <c r="AH115" s="37"/>
    </row>
    <row r="116" spans="1:34" s="6" customFormat="1" ht="15.75" customHeight="1" x14ac:dyDescent="0.25">
      <c r="A116" s="33"/>
      <c r="B116" s="19"/>
      <c r="C116" s="19"/>
      <c r="D116" s="20"/>
      <c r="E116" s="46"/>
      <c r="F116" s="46"/>
      <c r="G116" s="46"/>
      <c r="H116" s="46"/>
      <c r="I116" s="46"/>
      <c r="J116" s="35"/>
      <c r="K116" s="35"/>
      <c r="L116" s="35"/>
      <c r="M116" s="35"/>
      <c r="N116" s="35"/>
      <c r="O116" s="47"/>
      <c r="P116" s="47"/>
      <c r="Q116" s="47"/>
      <c r="R116" s="47"/>
      <c r="S116" s="47"/>
      <c r="T116" s="37"/>
      <c r="U116" s="37"/>
      <c r="V116" s="37"/>
      <c r="W116" s="37"/>
      <c r="X116" s="37"/>
      <c r="Y116" s="39"/>
      <c r="Z116" s="39"/>
      <c r="AA116" s="39"/>
      <c r="AB116" s="39"/>
      <c r="AC116" s="39"/>
      <c r="AD116" s="37"/>
      <c r="AE116" s="37"/>
      <c r="AF116" s="37"/>
      <c r="AG116" s="37"/>
      <c r="AH116" s="37"/>
    </row>
    <row r="117" spans="1:34" s="6" customFormat="1" ht="15.75" customHeight="1" x14ac:dyDescent="0.25">
      <c r="A117" s="33"/>
      <c r="B117" s="19"/>
      <c r="C117" s="19"/>
      <c r="D117" s="20"/>
      <c r="E117" s="46"/>
      <c r="F117" s="46"/>
      <c r="G117" s="46"/>
      <c r="H117" s="46"/>
      <c r="I117" s="46"/>
      <c r="J117" s="35"/>
      <c r="K117" s="35"/>
      <c r="L117" s="35"/>
      <c r="M117" s="35"/>
      <c r="N117" s="35"/>
      <c r="O117" s="47"/>
      <c r="P117" s="47"/>
      <c r="Q117" s="47"/>
      <c r="R117" s="47"/>
      <c r="S117" s="47"/>
      <c r="T117" s="37"/>
      <c r="U117" s="37"/>
      <c r="V117" s="37"/>
      <c r="W117" s="37"/>
      <c r="X117" s="37"/>
      <c r="Y117" s="39"/>
      <c r="Z117" s="39"/>
      <c r="AA117" s="39"/>
      <c r="AB117" s="39"/>
      <c r="AC117" s="39"/>
      <c r="AD117" s="37"/>
      <c r="AE117" s="37"/>
      <c r="AF117" s="37"/>
      <c r="AG117" s="37"/>
      <c r="AH117" s="37"/>
    </row>
    <row r="118" spans="1:34" s="6" customFormat="1" ht="15.75" customHeight="1" x14ac:dyDescent="0.25">
      <c r="A118" s="33"/>
      <c r="B118" s="19"/>
      <c r="C118" s="19"/>
      <c r="D118" s="20"/>
      <c r="E118" s="46"/>
      <c r="F118" s="46"/>
      <c r="G118" s="46"/>
      <c r="H118" s="46"/>
      <c r="I118" s="46"/>
      <c r="J118" s="35"/>
      <c r="K118" s="35"/>
      <c r="L118" s="35"/>
      <c r="M118" s="35"/>
      <c r="N118" s="35"/>
      <c r="O118" s="47"/>
      <c r="P118" s="47"/>
      <c r="Q118" s="47"/>
      <c r="R118" s="47"/>
      <c r="S118" s="47"/>
      <c r="T118" s="37"/>
      <c r="U118" s="37"/>
      <c r="V118" s="37"/>
      <c r="W118" s="37"/>
      <c r="X118" s="37"/>
      <c r="Y118" s="39"/>
      <c r="Z118" s="39"/>
      <c r="AA118" s="39"/>
      <c r="AB118" s="39"/>
      <c r="AC118" s="39"/>
      <c r="AD118" s="37"/>
      <c r="AE118" s="37"/>
      <c r="AF118" s="37"/>
      <c r="AG118" s="37"/>
      <c r="AH118" s="37"/>
    </row>
    <row r="119" spans="1:34" s="6" customFormat="1" ht="15.75" customHeight="1" x14ac:dyDescent="0.25">
      <c r="A119" s="33"/>
      <c r="B119" s="19"/>
      <c r="C119" s="19"/>
      <c r="D119" s="20"/>
      <c r="E119" s="46"/>
      <c r="F119" s="46"/>
      <c r="G119" s="46"/>
      <c r="H119" s="46"/>
      <c r="I119" s="46"/>
      <c r="J119" s="35"/>
      <c r="K119" s="35"/>
      <c r="L119" s="35"/>
      <c r="M119" s="35"/>
      <c r="N119" s="35"/>
      <c r="O119" s="47"/>
      <c r="P119" s="47"/>
      <c r="Q119" s="47"/>
      <c r="R119" s="47"/>
      <c r="S119" s="47"/>
      <c r="T119" s="37"/>
      <c r="U119" s="37"/>
      <c r="V119" s="37"/>
      <c r="W119" s="37"/>
      <c r="X119" s="37"/>
      <c r="Y119" s="39"/>
      <c r="Z119" s="39"/>
      <c r="AA119" s="39"/>
      <c r="AB119" s="39"/>
      <c r="AC119" s="39"/>
      <c r="AD119" s="37"/>
      <c r="AE119" s="37"/>
      <c r="AF119" s="37"/>
      <c r="AG119" s="37"/>
      <c r="AH119" s="37"/>
    </row>
    <row r="120" spans="1:34" s="6" customFormat="1" ht="15.75" customHeight="1" x14ac:dyDescent="0.25">
      <c r="A120" s="33"/>
      <c r="B120" s="19"/>
      <c r="C120" s="19"/>
      <c r="D120" s="20"/>
      <c r="E120" s="46"/>
      <c r="F120" s="46"/>
      <c r="G120" s="46"/>
      <c r="H120" s="46"/>
      <c r="I120" s="46"/>
      <c r="J120" s="35"/>
      <c r="K120" s="35"/>
      <c r="L120" s="35"/>
      <c r="M120" s="35"/>
      <c r="N120" s="35"/>
      <c r="O120" s="47"/>
      <c r="P120" s="47"/>
      <c r="Q120" s="47"/>
      <c r="R120" s="47"/>
      <c r="S120" s="47"/>
      <c r="T120" s="37"/>
      <c r="U120" s="37"/>
      <c r="V120" s="37"/>
      <c r="W120" s="37"/>
      <c r="X120" s="37"/>
      <c r="Y120" s="39"/>
      <c r="Z120" s="39"/>
      <c r="AA120" s="39"/>
      <c r="AB120" s="39"/>
      <c r="AC120" s="39"/>
      <c r="AD120" s="37"/>
      <c r="AE120" s="37"/>
      <c r="AF120" s="37"/>
      <c r="AG120" s="37"/>
      <c r="AH120" s="37"/>
    </row>
    <row r="121" spans="1:34" s="6" customFormat="1" ht="15.75" customHeight="1" x14ac:dyDescent="0.25">
      <c r="A121" s="33"/>
      <c r="B121" s="19"/>
      <c r="C121" s="19"/>
      <c r="D121" s="20"/>
      <c r="E121" s="46"/>
      <c r="F121" s="46"/>
      <c r="G121" s="46"/>
      <c r="H121" s="46"/>
      <c r="I121" s="46"/>
      <c r="J121" s="35"/>
      <c r="K121" s="35"/>
      <c r="L121" s="35"/>
      <c r="M121" s="35"/>
      <c r="N121" s="35"/>
      <c r="O121" s="47"/>
      <c r="P121" s="47"/>
      <c r="Q121" s="47"/>
      <c r="R121" s="47"/>
      <c r="S121" s="47"/>
      <c r="T121" s="37"/>
      <c r="U121" s="37"/>
      <c r="V121" s="37"/>
      <c r="W121" s="37"/>
      <c r="X121" s="37"/>
      <c r="Y121" s="39"/>
      <c r="Z121" s="39"/>
      <c r="AA121" s="39"/>
      <c r="AB121" s="39"/>
      <c r="AC121" s="39"/>
      <c r="AD121" s="37"/>
      <c r="AE121" s="37"/>
      <c r="AF121" s="37"/>
      <c r="AG121" s="37"/>
      <c r="AH121" s="37"/>
    </row>
    <row r="122" spans="1:34" s="6" customFormat="1" ht="15.75" customHeight="1" x14ac:dyDescent="0.25">
      <c r="A122" s="33"/>
      <c r="B122" s="19"/>
      <c r="C122" s="19"/>
      <c r="D122" s="20"/>
      <c r="E122" s="46"/>
      <c r="F122" s="46"/>
      <c r="G122" s="46"/>
      <c r="H122" s="46"/>
      <c r="I122" s="46"/>
      <c r="J122" s="35"/>
      <c r="K122" s="35"/>
      <c r="L122" s="35"/>
      <c r="M122" s="35"/>
      <c r="N122" s="35"/>
      <c r="O122" s="47"/>
      <c r="P122" s="47"/>
      <c r="Q122" s="47"/>
      <c r="R122" s="47"/>
      <c r="S122" s="47"/>
      <c r="T122" s="37"/>
      <c r="U122" s="37"/>
      <c r="V122" s="37"/>
      <c r="W122" s="37"/>
      <c r="X122" s="37"/>
      <c r="Y122" s="39"/>
      <c r="Z122" s="39"/>
      <c r="AA122" s="39"/>
      <c r="AB122" s="39"/>
      <c r="AC122" s="39"/>
      <c r="AD122" s="37"/>
      <c r="AE122" s="37"/>
      <c r="AF122" s="37"/>
      <c r="AG122" s="37"/>
      <c r="AH122" s="37"/>
    </row>
    <row r="123" spans="1:34" s="6" customFormat="1" ht="15.75" customHeight="1" x14ac:dyDescent="0.25">
      <c r="A123" s="33"/>
      <c r="B123" s="19"/>
      <c r="C123" s="19"/>
      <c r="D123" s="20"/>
      <c r="E123" s="46"/>
      <c r="F123" s="46"/>
      <c r="G123" s="46"/>
      <c r="H123" s="46"/>
      <c r="I123" s="46"/>
      <c r="J123" s="35"/>
      <c r="K123" s="35"/>
      <c r="L123" s="35"/>
      <c r="M123" s="35"/>
      <c r="N123" s="35"/>
      <c r="O123" s="47"/>
      <c r="P123" s="47"/>
      <c r="Q123" s="47"/>
      <c r="R123" s="47"/>
      <c r="S123" s="47"/>
      <c r="T123" s="37"/>
      <c r="U123" s="37"/>
      <c r="V123" s="37"/>
      <c r="W123" s="37"/>
      <c r="X123" s="37"/>
      <c r="Y123" s="39"/>
      <c r="Z123" s="39"/>
      <c r="AA123" s="39"/>
      <c r="AB123" s="39"/>
      <c r="AC123" s="39"/>
      <c r="AD123" s="37"/>
      <c r="AE123" s="37"/>
      <c r="AF123" s="37"/>
      <c r="AG123" s="37"/>
      <c r="AH123" s="37"/>
    </row>
    <row r="124" spans="1:34" s="6" customFormat="1" ht="15.75" customHeight="1" x14ac:dyDescent="0.25">
      <c r="A124" s="33"/>
      <c r="B124" s="19"/>
      <c r="C124" s="19"/>
      <c r="D124" s="20"/>
      <c r="E124" s="46"/>
      <c r="F124" s="46"/>
      <c r="G124" s="46"/>
      <c r="H124" s="46"/>
      <c r="I124" s="46"/>
      <c r="J124" s="35"/>
      <c r="K124" s="35"/>
      <c r="L124" s="35"/>
      <c r="M124" s="35"/>
      <c r="N124" s="35"/>
      <c r="O124" s="47"/>
      <c r="P124" s="47"/>
      <c r="Q124" s="47"/>
      <c r="R124" s="47"/>
      <c r="S124" s="47"/>
      <c r="T124" s="37"/>
      <c r="U124" s="37"/>
      <c r="V124" s="37"/>
      <c r="W124" s="37"/>
      <c r="X124" s="37"/>
      <c r="Y124" s="39"/>
      <c r="Z124" s="39"/>
      <c r="AA124" s="39"/>
      <c r="AB124" s="39"/>
      <c r="AC124" s="39"/>
      <c r="AD124" s="37"/>
      <c r="AE124" s="37"/>
      <c r="AF124" s="37"/>
      <c r="AG124" s="37"/>
      <c r="AH124" s="37"/>
    </row>
    <row r="125" spans="1:34" s="6" customFormat="1" ht="15.75" customHeight="1" x14ac:dyDescent="0.25">
      <c r="A125" s="33"/>
      <c r="B125" s="19"/>
      <c r="C125" s="19"/>
      <c r="D125" s="20"/>
      <c r="E125" s="46"/>
      <c r="F125" s="46"/>
      <c r="G125" s="46"/>
      <c r="H125" s="46"/>
      <c r="I125" s="46"/>
      <c r="J125" s="35"/>
      <c r="K125" s="35"/>
      <c r="L125" s="35"/>
      <c r="M125" s="35"/>
      <c r="N125" s="35"/>
      <c r="O125" s="47"/>
      <c r="P125" s="47"/>
      <c r="Q125" s="47"/>
      <c r="R125" s="47"/>
      <c r="S125" s="47"/>
      <c r="T125" s="37"/>
      <c r="U125" s="37"/>
      <c r="V125" s="37"/>
      <c r="W125" s="37"/>
      <c r="X125" s="37"/>
      <c r="Y125" s="39"/>
      <c r="Z125" s="39"/>
      <c r="AA125" s="39"/>
      <c r="AB125" s="39"/>
      <c r="AC125" s="39"/>
      <c r="AD125" s="37"/>
      <c r="AE125" s="37"/>
      <c r="AF125" s="37"/>
      <c r="AG125" s="37"/>
      <c r="AH125" s="37"/>
    </row>
    <row r="126" spans="1:34" s="6" customFormat="1" ht="15.75" customHeight="1" x14ac:dyDescent="0.25">
      <c r="A126" s="33"/>
      <c r="B126" s="19"/>
      <c r="C126" s="19"/>
      <c r="D126" s="20"/>
      <c r="E126" s="46"/>
      <c r="F126" s="46"/>
      <c r="G126" s="46"/>
      <c r="H126" s="46"/>
      <c r="I126" s="46"/>
      <c r="J126" s="35"/>
      <c r="K126" s="35"/>
      <c r="L126" s="35"/>
      <c r="M126" s="35"/>
      <c r="N126" s="35"/>
      <c r="O126" s="47"/>
      <c r="P126" s="47"/>
      <c r="Q126" s="47"/>
      <c r="R126" s="47"/>
      <c r="S126" s="47"/>
      <c r="T126" s="37"/>
      <c r="U126" s="37"/>
      <c r="V126" s="37"/>
      <c r="W126" s="37"/>
      <c r="X126" s="37"/>
      <c r="Y126" s="39"/>
      <c r="Z126" s="39"/>
      <c r="AA126" s="39"/>
      <c r="AB126" s="39"/>
      <c r="AC126" s="39"/>
      <c r="AD126" s="37"/>
      <c r="AE126" s="37"/>
      <c r="AF126" s="37"/>
      <c r="AG126" s="37"/>
      <c r="AH126" s="37"/>
    </row>
    <row r="127" spans="1:34" s="6" customFormat="1" ht="15.75" customHeight="1" x14ac:dyDescent="0.25">
      <c r="A127" s="33"/>
      <c r="B127" s="19"/>
      <c r="C127" s="19"/>
      <c r="D127" s="20"/>
      <c r="E127" s="46"/>
      <c r="F127" s="46"/>
      <c r="G127" s="46"/>
      <c r="H127" s="46"/>
      <c r="I127" s="46"/>
      <c r="J127" s="35"/>
      <c r="K127" s="35"/>
      <c r="L127" s="35"/>
      <c r="M127" s="35"/>
      <c r="N127" s="35"/>
      <c r="O127" s="47"/>
      <c r="P127" s="47"/>
      <c r="Q127" s="47"/>
      <c r="R127" s="47"/>
      <c r="S127" s="47"/>
      <c r="T127" s="37"/>
      <c r="U127" s="37"/>
      <c r="V127" s="37"/>
      <c r="W127" s="37"/>
      <c r="X127" s="37"/>
      <c r="Y127" s="39"/>
      <c r="Z127" s="39"/>
      <c r="AA127" s="39"/>
      <c r="AB127" s="39"/>
      <c r="AC127" s="39"/>
      <c r="AD127" s="37"/>
      <c r="AE127" s="37"/>
      <c r="AF127" s="37"/>
      <c r="AG127" s="37"/>
      <c r="AH127" s="37"/>
    </row>
    <row r="128" spans="1:34" s="6" customFormat="1" ht="15.75" customHeight="1" x14ac:dyDescent="0.25">
      <c r="A128" s="33"/>
      <c r="B128" s="19"/>
      <c r="C128" s="19"/>
      <c r="D128" s="20"/>
      <c r="E128" s="46"/>
      <c r="F128" s="46"/>
      <c r="G128" s="46"/>
      <c r="H128" s="46"/>
      <c r="I128" s="46"/>
      <c r="J128" s="35"/>
      <c r="K128" s="35"/>
      <c r="L128" s="35"/>
      <c r="M128" s="35"/>
      <c r="N128" s="35"/>
      <c r="O128" s="47"/>
      <c r="P128" s="47"/>
      <c r="Q128" s="47"/>
      <c r="R128" s="47"/>
      <c r="S128" s="47"/>
      <c r="T128" s="37"/>
      <c r="U128" s="37"/>
      <c r="V128" s="37"/>
      <c r="W128" s="37"/>
      <c r="X128" s="37"/>
      <c r="Y128" s="39"/>
      <c r="Z128" s="39"/>
      <c r="AA128" s="39"/>
      <c r="AB128" s="39"/>
      <c r="AC128" s="39"/>
      <c r="AD128" s="37"/>
      <c r="AE128" s="37"/>
      <c r="AF128" s="37"/>
      <c r="AG128" s="37"/>
      <c r="AH128" s="37"/>
    </row>
    <row r="129" spans="1:34" s="6" customFormat="1" ht="15.75" customHeight="1" x14ac:dyDescent="0.25">
      <c r="A129" s="33"/>
      <c r="B129" s="19"/>
      <c r="C129" s="19"/>
      <c r="D129" s="20"/>
      <c r="E129" s="46"/>
      <c r="F129" s="46"/>
      <c r="G129" s="46"/>
      <c r="H129" s="46"/>
      <c r="I129" s="46"/>
      <c r="J129" s="35"/>
      <c r="K129" s="35"/>
      <c r="L129" s="35"/>
      <c r="M129" s="35"/>
      <c r="N129" s="35"/>
      <c r="O129" s="47"/>
      <c r="P129" s="47"/>
      <c r="Q129" s="47"/>
      <c r="R129" s="47"/>
      <c r="S129" s="47"/>
      <c r="T129" s="37"/>
      <c r="U129" s="37"/>
      <c r="V129" s="37"/>
      <c r="W129" s="37"/>
      <c r="X129" s="37"/>
      <c r="Y129" s="39"/>
      <c r="Z129" s="39"/>
      <c r="AA129" s="39"/>
      <c r="AB129" s="39"/>
      <c r="AC129" s="39"/>
      <c r="AD129" s="37"/>
      <c r="AE129" s="37"/>
      <c r="AF129" s="37"/>
      <c r="AG129" s="37"/>
      <c r="AH129" s="37"/>
    </row>
    <row r="130" spans="1:34" s="6" customFormat="1" ht="15.75" customHeight="1" x14ac:dyDescent="0.25">
      <c r="A130" s="48"/>
      <c r="B130" s="49"/>
      <c r="C130" s="49"/>
      <c r="D130" s="50"/>
      <c r="E130" s="51"/>
      <c r="F130" s="51"/>
      <c r="G130" s="51"/>
      <c r="H130" s="51"/>
      <c r="I130" s="51"/>
      <c r="J130" s="52"/>
      <c r="K130" s="52"/>
      <c r="L130" s="52"/>
      <c r="M130" s="52"/>
      <c r="N130" s="52"/>
      <c r="O130" s="53"/>
      <c r="P130" s="53"/>
      <c r="Q130" s="53"/>
      <c r="R130" s="53"/>
      <c r="S130" s="53"/>
      <c r="T130" s="54"/>
      <c r="U130" s="54"/>
      <c r="V130" s="54"/>
      <c r="W130" s="54"/>
      <c r="X130" s="54"/>
      <c r="Y130" s="55"/>
      <c r="Z130" s="55"/>
      <c r="AA130" s="55"/>
      <c r="AB130" s="55"/>
      <c r="AC130" s="55"/>
      <c r="AD130" s="54"/>
      <c r="AE130" s="54"/>
      <c r="AF130" s="54"/>
      <c r="AG130" s="54"/>
      <c r="AH130" s="54"/>
    </row>
    <row r="131" spans="1:34" s="6" customFormat="1" ht="18.2" customHeight="1" x14ac:dyDescent="0.3">
      <c r="A131" s="56"/>
      <c r="B131" s="57"/>
      <c r="C131" s="57"/>
      <c r="D131" s="58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</row>
  </sheetData>
  <mergeCells count="14">
    <mergeCell ref="A1:D1"/>
    <mergeCell ref="A2:AC2"/>
    <mergeCell ref="A3:AC3"/>
    <mergeCell ref="A4:E4"/>
    <mergeCell ref="A9:M9"/>
    <mergeCell ref="A19:A20"/>
    <mergeCell ref="B19:D20"/>
    <mergeCell ref="E19:AH19"/>
    <mergeCell ref="E20:I20"/>
    <mergeCell ref="J20:N20"/>
    <mergeCell ref="O20:S20"/>
    <mergeCell ref="T20:X20"/>
    <mergeCell ref="Y20:AC20"/>
    <mergeCell ref="AD20:AH20"/>
  </mergeCells>
  <dataValidations count="1">
    <dataValidation type="whole" allowBlank="1" showErrorMessage="1" sqref="B22:AH130">
      <formula1>1</formula1>
      <formula2>5</formula2>
    </dataValidation>
  </dataValidations>
  <pageMargins left="0.7" right="0.7" top="0.75" bottom="0.75" header="0.51180555555555496" footer="0.51180555555555496"/>
  <pageSetup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zoomScaleNormal="100" workbookViewId="0">
      <selection activeCell="B8" sqref="B8"/>
    </sheetView>
  </sheetViews>
  <sheetFormatPr baseColWidth="10" defaultColWidth="9.140625" defaultRowHeight="15" x14ac:dyDescent="0.25"/>
  <cols>
    <col min="1" max="1" width="13.5703125"/>
    <col min="2" max="2" width="12.5703125"/>
    <col min="3" max="3" width="15.42578125"/>
    <col min="4" max="4" width="13.5703125"/>
    <col min="5" max="5" width="12.28515625"/>
    <col min="6" max="6" width="12.85546875"/>
  </cols>
  <sheetData>
    <row r="1" spans="1:15" ht="15" customHeight="1" x14ac:dyDescent="0.25">
      <c r="A1" s="93" t="str">
        <f>Sistematización!A1</f>
        <v>SECRETARÍA DISTRITAL DE SALUD BOGOTÁ D.C.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5" customHeight="1" x14ac:dyDescent="0.25">
      <c r="A2" s="93" t="str">
        <f>Sistematización!A2</f>
        <v>DIRECCIÓN DE EPIDEMIOLOGÍA ANÁLISIS Y POLÍTICA DE LA SALUD COLECTIVA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5" customHeight="1" x14ac:dyDescent="0.25">
      <c r="A3" s="93" t="str">
        <f>Sistematización!A3</f>
        <v>SUBDIRECCIÓN DE VIGILANCIA EN SALUD PÚBLICA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15" customHeight="1" x14ac:dyDescent="0.25">
      <c r="A4" s="93" t="str">
        <f>Sistematización!A4</f>
        <v>GRUPO ANÁLISIS DE SITUACIÓN DE SALUD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15" customHeight="1" x14ac:dyDescent="0.25">
      <c r="A5" s="93" t="str">
        <f>Sistematización!A5</f>
        <v>Sistematización Comité de Vigilancia Epidemiológico Distrital-2018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" customHeight="1" x14ac:dyDescent="0.25">
      <c r="A7" s="4" t="str">
        <f>Sistematización!A6</f>
        <v>FECHA</v>
      </c>
      <c r="B7" s="59">
        <v>43343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customHeight="1" x14ac:dyDescent="0.25">
      <c r="A8" s="4" t="str">
        <f>Sistematización!A7</f>
        <v>LUGAR</v>
      </c>
      <c r="B8" s="6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10" spans="1:15" ht="15" customHeight="1" x14ac:dyDescent="0.25">
      <c r="A10" s="90" t="s">
        <v>34</v>
      </c>
      <c r="B10" s="90" t="s">
        <v>35</v>
      </c>
      <c r="C10" s="90"/>
      <c r="D10" s="90"/>
      <c r="E10" s="90"/>
    </row>
    <row r="11" spans="1:15" ht="57" customHeight="1" x14ac:dyDescent="0.25">
      <c r="A11" s="90"/>
      <c r="B11" s="60" t="s">
        <v>36</v>
      </c>
      <c r="C11" s="18" t="s">
        <v>24</v>
      </c>
      <c r="D11" s="18" t="s">
        <v>25</v>
      </c>
      <c r="E11" s="18" t="s">
        <v>26</v>
      </c>
    </row>
    <row r="12" spans="1:15" ht="15" customHeight="1" x14ac:dyDescent="0.25">
      <c r="A12" s="61" t="s">
        <v>37</v>
      </c>
      <c r="B12" s="62">
        <v>5</v>
      </c>
      <c r="C12" s="63">
        <f>COUNTIF(Sistematización!B22:B130,5)</f>
        <v>12</v>
      </c>
      <c r="D12" s="63">
        <f>COUNTIF(Sistematización!C22:C130,5)</f>
        <v>16</v>
      </c>
      <c r="E12" s="63">
        <f>COUNTIF(Sistematización!D22:D130,5)</f>
        <v>17</v>
      </c>
    </row>
    <row r="13" spans="1:15" ht="15" customHeight="1" x14ac:dyDescent="0.25">
      <c r="A13" s="64" t="s">
        <v>38</v>
      </c>
      <c r="B13" s="65">
        <v>4</v>
      </c>
      <c r="C13" s="63">
        <f>COUNTIF(Sistematización!B22:B130,4)</f>
        <v>35</v>
      </c>
      <c r="D13" s="63">
        <f>COUNTIF(Sistematización!C22:C130,4)</f>
        <v>32</v>
      </c>
      <c r="E13" s="63">
        <f>COUNTIF(Sistematización!D22:D130,4)</f>
        <v>35</v>
      </c>
    </row>
    <row r="14" spans="1:15" ht="15" customHeight="1" x14ac:dyDescent="0.25">
      <c r="A14" s="64" t="s">
        <v>39</v>
      </c>
      <c r="B14" s="65">
        <v>3</v>
      </c>
      <c r="C14" s="63">
        <f>COUNTIF(Sistematización!B22:B130,3)</f>
        <v>6</v>
      </c>
      <c r="D14" s="63">
        <f>COUNTIF(Sistematización!C22:C130,3)</f>
        <v>4</v>
      </c>
      <c r="E14" s="63">
        <f>COUNTIF(Sistematización!D22:D130,3)</f>
        <v>1</v>
      </c>
    </row>
    <row r="15" spans="1:15" ht="15" customHeight="1" x14ac:dyDescent="0.25">
      <c r="A15" s="64" t="s">
        <v>40</v>
      </c>
      <c r="B15" s="65">
        <v>2</v>
      </c>
      <c r="C15" s="63">
        <f>COUNTIF(Sistematización!B22:B130,2)</f>
        <v>0</v>
      </c>
      <c r="D15" s="63">
        <f>COUNTIF(Sistematización!C22:C130,2)</f>
        <v>1</v>
      </c>
      <c r="E15" s="63">
        <f>COUNTIF(Sistematización!D22:D130,2)</f>
        <v>1</v>
      </c>
    </row>
    <row r="16" spans="1:15" ht="15" customHeight="1" x14ac:dyDescent="0.25">
      <c r="A16" s="64" t="s">
        <v>41</v>
      </c>
      <c r="B16" s="65">
        <v>1</v>
      </c>
      <c r="C16" s="63">
        <f>COUNTIF(Sistematización!B22:B130,1)</f>
        <v>1</v>
      </c>
      <c r="D16" s="63">
        <f>COUNTIF(Sistematización!C22:C130,1)</f>
        <v>0</v>
      </c>
      <c r="E16" s="63">
        <f>COUNTIF(Sistematización!D22:D130,1)</f>
        <v>0</v>
      </c>
    </row>
    <row r="17" spans="1:8" ht="15" customHeight="1" x14ac:dyDescent="0.25">
      <c r="C17" s="66">
        <f>SUM(C12:C16)</f>
        <v>54</v>
      </c>
      <c r="D17" s="66">
        <f>SUM(D12:D16)</f>
        <v>53</v>
      </c>
      <c r="E17" s="66">
        <f>SUM(E12:E16)</f>
        <v>54</v>
      </c>
    </row>
    <row r="18" spans="1:8" ht="15" customHeight="1" x14ac:dyDescent="0.25">
      <c r="C18" s="67">
        <f>C12/27*100</f>
        <v>44.444444444444443</v>
      </c>
      <c r="D18" s="67">
        <f>D12/25*100</f>
        <v>64</v>
      </c>
      <c r="E18" s="67">
        <f>E12/24*100</f>
        <v>70.833333333333343</v>
      </c>
    </row>
    <row r="19" spans="1:8" ht="15" customHeight="1" x14ac:dyDescent="0.25">
      <c r="C19" s="67">
        <f>C13/27*100</f>
        <v>129.62962962962962</v>
      </c>
      <c r="D19" s="67">
        <f>D13/25*100</f>
        <v>128</v>
      </c>
      <c r="E19" s="67">
        <f>E13/24*100</f>
        <v>145.83333333333331</v>
      </c>
    </row>
    <row r="20" spans="1:8" ht="15" customHeight="1" x14ac:dyDescent="0.25">
      <c r="C20" s="67">
        <f>C14/27*100</f>
        <v>22.222222222222221</v>
      </c>
      <c r="D20" s="67">
        <f>D14/25*100</f>
        <v>16</v>
      </c>
      <c r="E20" s="67">
        <f>E14/24*100</f>
        <v>4.1666666666666661</v>
      </c>
    </row>
    <row r="21" spans="1:8" ht="15" customHeight="1" x14ac:dyDescent="0.25">
      <c r="C21" s="67">
        <f>C15/27*100</f>
        <v>0</v>
      </c>
      <c r="D21" s="67">
        <f>D15/25*100</f>
        <v>4</v>
      </c>
      <c r="E21" s="67">
        <f>E15/24*100</f>
        <v>4.1666666666666661</v>
      </c>
    </row>
    <row r="25" spans="1:8" ht="27.75" customHeight="1" x14ac:dyDescent="0.25">
      <c r="A25" s="91" t="s">
        <v>34</v>
      </c>
      <c r="B25" s="91" t="str">
        <f>Sistematización!E20</f>
        <v>TEMA 1</v>
      </c>
      <c r="C25" s="91"/>
      <c r="D25" s="91"/>
      <c r="E25" s="91"/>
      <c r="F25" s="91"/>
      <c r="G25" s="91"/>
    </row>
    <row r="26" spans="1:8" ht="71.25" customHeight="1" x14ac:dyDescent="0.25">
      <c r="A26" s="91"/>
      <c r="B26" s="68" t="s">
        <v>36</v>
      </c>
      <c r="C26" s="68" t="s">
        <v>27</v>
      </c>
      <c r="D26" s="68" t="s">
        <v>28</v>
      </c>
      <c r="E26" s="68" t="s">
        <v>29</v>
      </c>
      <c r="F26" s="68" t="s">
        <v>30</v>
      </c>
      <c r="G26" s="68" t="s">
        <v>31</v>
      </c>
    </row>
    <row r="27" spans="1:8" ht="15" customHeight="1" x14ac:dyDescent="0.25">
      <c r="A27" s="69" t="s">
        <v>37</v>
      </c>
      <c r="B27" s="69">
        <v>5</v>
      </c>
      <c r="C27" s="69">
        <f>COUNTIF(Sistematización!E22:E130,5)</f>
        <v>8</v>
      </c>
      <c r="D27" s="69">
        <f>COUNTIF(Sistematización!F22:F130,5)</f>
        <v>6</v>
      </c>
      <c r="E27" s="69">
        <f>COUNTIF(Sistematización!G22:G130,5)</f>
        <v>6</v>
      </c>
      <c r="F27" s="69">
        <f>COUNTIF(Sistematización!H22:H130,5)</f>
        <v>5</v>
      </c>
      <c r="G27" s="69">
        <f>COUNTIF(Sistematización!I22:I130,5)</f>
        <v>6</v>
      </c>
      <c r="H27">
        <v>34</v>
      </c>
    </row>
    <row r="28" spans="1:8" ht="15" customHeight="1" x14ac:dyDescent="0.25">
      <c r="A28" s="68" t="s">
        <v>38</v>
      </c>
      <c r="B28" s="68">
        <v>4</v>
      </c>
      <c r="C28" s="69">
        <f>COUNTIF(Sistematización!E22:E130,4)</f>
        <v>41</v>
      </c>
      <c r="D28" s="69">
        <f>COUNTIF(Sistematización!F22:F130,4)</f>
        <v>34</v>
      </c>
      <c r="E28" s="69">
        <f>COUNTIF(Sistematización!G22:G130,4)</f>
        <v>39</v>
      </c>
      <c r="F28" s="69">
        <f>COUNTIF(Sistematización!H22:H130,4)</f>
        <v>37</v>
      </c>
      <c r="G28" s="69">
        <f>COUNTIF(Sistematización!I22:I130,4)</f>
        <v>29</v>
      </c>
      <c r="H28">
        <v>57</v>
      </c>
    </row>
    <row r="29" spans="1:8" ht="15" customHeight="1" x14ac:dyDescent="0.25">
      <c r="A29" s="68" t="s">
        <v>39</v>
      </c>
      <c r="B29" s="68">
        <v>3</v>
      </c>
      <c r="C29" s="69">
        <f>COUNTIF(Sistematización!E22:E130,3)</f>
        <v>4</v>
      </c>
      <c r="D29" s="69">
        <f>COUNTIF(Sistematización!F22:F130,3)</f>
        <v>10</v>
      </c>
      <c r="E29" s="69">
        <f>COUNTIF(Sistematización!G22:G130,3)</f>
        <v>7</v>
      </c>
      <c r="F29" s="69">
        <f>COUNTIF(Sistematización!H22:H130,3)</f>
        <v>3</v>
      </c>
      <c r="G29" s="69">
        <f>COUNTIF(Sistematización!I22:I130,3)</f>
        <v>3</v>
      </c>
      <c r="H29">
        <v>4</v>
      </c>
    </row>
    <row r="30" spans="1:8" ht="15" customHeight="1" x14ac:dyDescent="0.25">
      <c r="A30" s="68" t="s">
        <v>40</v>
      </c>
      <c r="B30" s="68">
        <v>2</v>
      </c>
      <c r="C30" s="69">
        <f>COUNTIF(Sistematización!E22:E130,2)</f>
        <v>1</v>
      </c>
      <c r="D30" s="69">
        <f>COUNTIF(Sistematización!F22:F130,2)</f>
        <v>4</v>
      </c>
      <c r="E30" s="69">
        <f>COUNTIF(Sistematización!G22:G130,2)</f>
        <v>2</v>
      </c>
      <c r="F30" s="69">
        <f>COUNTIF(Sistematización!H22:H130,2)</f>
        <v>4</v>
      </c>
      <c r="G30" s="69">
        <f>COUNTIF(Sistematización!I22:I130,2)</f>
        <v>1</v>
      </c>
      <c r="H30">
        <v>1</v>
      </c>
    </row>
    <row r="31" spans="1:8" ht="15" customHeight="1" x14ac:dyDescent="0.25">
      <c r="A31" s="68" t="s">
        <v>41</v>
      </c>
      <c r="B31" s="68">
        <v>1</v>
      </c>
      <c r="C31" s="69">
        <f>COUNTIF(Sistematización!E22:E130,1)</f>
        <v>0</v>
      </c>
      <c r="D31" s="69">
        <f>COUNTIF(Sistematización!F22:F130,1)</f>
        <v>0</v>
      </c>
      <c r="E31" s="69">
        <f>COUNTIF(Sistematización!G22:G130,1)</f>
        <v>0</v>
      </c>
      <c r="F31" s="69">
        <f>COUNTIF(Sistematización!H22:H130,1)</f>
        <v>0</v>
      </c>
      <c r="G31" s="69">
        <f>COUNTIF(Sistematización!I22:I130,1)</f>
        <v>0</v>
      </c>
    </row>
    <row r="32" spans="1:8" ht="15" customHeight="1" x14ac:dyDescent="0.25">
      <c r="C32">
        <f>SUM(C27:C31)</f>
        <v>54</v>
      </c>
      <c r="D32">
        <f>SUM(D27:D31)</f>
        <v>54</v>
      </c>
      <c r="E32">
        <f>SUM(E27:E31)</f>
        <v>54</v>
      </c>
      <c r="F32">
        <f>SUM(F27:F31)</f>
        <v>49</v>
      </c>
      <c r="G32">
        <f>SUM(G27:G31)</f>
        <v>39</v>
      </c>
      <c r="H32">
        <v>96</v>
      </c>
    </row>
    <row r="33" spans="1:8" ht="15" customHeight="1" x14ac:dyDescent="0.25">
      <c r="C33" s="70">
        <f>C27/32*100</f>
        <v>25</v>
      </c>
      <c r="D33" s="70">
        <f t="shared" ref="D33:F37" si="0">D27/31*100</f>
        <v>19.35483870967742</v>
      </c>
      <c r="E33" s="70">
        <f t="shared" si="0"/>
        <v>19.35483870967742</v>
      </c>
      <c r="F33" s="70">
        <f t="shared" si="0"/>
        <v>16.129032258064516</v>
      </c>
      <c r="G33" s="70">
        <f>G27/27*100</f>
        <v>22.222222222222221</v>
      </c>
      <c r="H33">
        <f>H27*100/H32</f>
        <v>35.416666666666664</v>
      </c>
    </row>
    <row r="34" spans="1:8" ht="15" customHeight="1" x14ac:dyDescent="0.25">
      <c r="C34" s="70">
        <f>C28/32*100</f>
        <v>128.125</v>
      </c>
      <c r="D34" s="70">
        <f t="shared" si="0"/>
        <v>109.6774193548387</v>
      </c>
      <c r="E34" s="70">
        <f t="shared" si="0"/>
        <v>125.80645161290323</v>
      </c>
      <c r="F34" s="70">
        <f t="shared" si="0"/>
        <v>119.35483870967742</v>
      </c>
      <c r="G34" s="70">
        <f>G28/27*100</f>
        <v>107.40740740740742</v>
      </c>
      <c r="H34">
        <f>H28*100/H32</f>
        <v>59.375</v>
      </c>
    </row>
    <row r="35" spans="1:8" ht="15" customHeight="1" x14ac:dyDescent="0.25">
      <c r="C35" s="70">
        <f>C29/32*100</f>
        <v>12.5</v>
      </c>
      <c r="D35" s="70">
        <f t="shared" si="0"/>
        <v>32.258064516129032</v>
      </c>
      <c r="E35" s="70">
        <f t="shared" si="0"/>
        <v>22.58064516129032</v>
      </c>
      <c r="F35" s="70">
        <f t="shared" si="0"/>
        <v>9.67741935483871</v>
      </c>
      <c r="G35" s="70">
        <f>G29/27*100</f>
        <v>11.111111111111111</v>
      </c>
      <c r="H35">
        <f>H29*100/H32</f>
        <v>4.166666666666667</v>
      </c>
    </row>
    <row r="36" spans="1:8" ht="15" customHeight="1" x14ac:dyDescent="0.25">
      <c r="C36" s="70">
        <f>C30/32*100</f>
        <v>3.125</v>
      </c>
      <c r="D36" s="70">
        <f t="shared" si="0"/>
        <v>12.903225806451612</v>
      </c>
      <c r="E36" s="70">
        <f t="shared" si="0"/>
        <v>6.4516129032258061</v>
      </c>
      <c r="F36" s="70">
        <f t="shared" si="0"/>
        <v>12.903225806451612</v>
      </c>
      <c r="G36" s="70">
        <f>G30/27*100</f>
        <v>3.7037037037037033</v>
      </c>
      <c r="H36">
        <f>H30*100/H32</f>
        <v>1.0416666666666667</v>
      </c>
    </row>
    <row r="37" spans="1:8" ht="15" customHeight="1" x14ac:dyDescent="0.25">
      <c r="C37" s="70">
        <f>C31/32*100</f>
        <v>0</v>
      </c>
      <c r="D37" s="70">
        <f t="shared" si="0"/>
        <v>0</v>
      </c>
      <c r="E37" s="70">
        <f t="shared" si="0"/>
        <v>0</v>
      </c>
      <c r="F37" s="70">
        <f t="shared" si="0"/>
        <v>0</v>
      </c>
      <c r="G37" s="70">
        <f>G31/27*100</f>
        <v>0</v>
      </c>
    </row>
    <row r="39" spans="1:8" ht="34.5" customHeight="1" x14ac:dyDescent="0.25">
      <c r="A39" s="92" t="s">
        <v>34</v>
      </c>
      <c r="B39" s="92" t="str">
        <f>Sistematización!J20</f>
        <v>TEMA 2</v>
      </c>
      <c r="C39" s="92"/>
      <c r="D39" s="92"/>
      <c r="E39" s="92"/>
      <c r="F39" s="92"/>
      <c r="G39" s="92"/>
    </row>
    <row r="40" spans="1:8" ht="71.25" customHeight="1" x14ac:dyDescent="0.25">
      <c r="A40" s="92"/>
      <c r="B40" s="34" t="s">
        <v>36</v>
      </c>
      <c r="C40" s="34" t="s">
        <v>27</v>
      </c>
      <c r="D40" s="34" t="s">
        <v>28</v>
      </c>
      <c r="E40" s="34" t="s">
        <v>29</v>
      </c>
      <c r="F40" s="34" t="s">
        <v>30</v>
      </c>
      <c r="G40" s="34" t="s">
        <v>31</v>
      </c>
    </row>
    <row r="41" spans="1:8" ht="15" customHeight="1" x14ac:dyDescent="0.25">
      <c r="A41" s="21" t="s">
        <v>37</v>
      </c>
      <c r="B41" s="21">
        <v>5</v>
      </c>
      <c r="C41" s="21">
        <f>COUNTIF(Sistematización!J22:J130,5)</f>
        <v>7</v>
      </c>
      <c r="D41" s="21">
        <f>COUNTIF(Sistematización!K22:K130,5)</f>
        <v>11</v>
      </c>
      <c r="E41" s="21">
        <f>COUNTIF(Sistematización!L22:L130,5)</f>
        <v>7</v>
      </c>
      <c r="F41" s="21">
        <f>COUNTIF(Sistematización!M22:M130,5)</f>
        <v>8</v>
      </c>
      <c r="G41" s="21">
        <f>COUNTIF(Sistematización!N22:N130,5)</f>
        <v>4</v>
      </c>
      <c r="H41">
        <f>SUM(C41:G41)</f>
        <v>37</v>
      </c>
    </row>
    <row r="42" spans="1:8" ht="15" customHeight="1" x14ac:dyDescent="0.25">
      <c r="A42" s="34" t="s">
        <v>38</v>
      </c>
      <c r="B42" s="34">
        <v>4</v>
      </c>
      <c r="C42" s="21">
        <f>COUNTIF(Sistematización!J22:J130,4)</f>
        <v>43</v>
      </c>
      <c r="D42" s="21">
        <f>COUNTIF(Sistematización!K22:K130,4)</f>
        <v>35</v>
      </c>
      <c r="E42" s="21">
        <f>COUNTIF(Sistematización!L22:L130,4)</f>
        <v>41</v>
      </c>
      <c r="F42" s="21">
        <f>COUNTIF(Sistematización!M22:M130,4)</f>
        <v>33</v>
      </c>
      <c r="G42" s="21">
        <f>COUNTIF(Sistematización!N22:N130,4)</f>
        <v>31</v>
      </c>
      <c r="H42">
        <f>SUM(C42:G42)</f>
        <v>183</v>
      </c>
    </row>
    <row r="43" spans="1:8" ht="15" customHeight="1" x14ac:dyDescent="0.25">
      <c r="A43" s="34" t="s">
        <v>39</v>
      </c>
      <c r="B43" s="34">
        <v>3</v>
      </c>
      <c r="C43" s="21">
        <f>COUNTIF(Sistematización!J22:J130,3)</f>
        <v>3</v>
      </c>
      <c r="D43" s="21">
        <f>COUNTIF(Sistematización!K22:K130,3)</f>
        <v>7</v>
      </c>
      <c r="E43" s="21">
        <f>COUNTIF(Sistematización!L22:L130,3)</f>
        <v>5</v>
      </c>
      <c r="F43" s="21">
        <f>COUNTIF(Sistematización!M22:M130,3)</f>
        <v>5</v>
      </c>
      <c r="G43" s="21">
        <f>COUNTIF(Sistematización!N22:N130,3)</f>
        <v>2</v>
      </c>
      <c r="H43">
        <f>SUM(C43:G43)</f>
        <v>22</v>
      </c>
    </row>
    <row r="44" spans="1:8" ht="15" customHeight="1" x14ac:dyDescent="0.25">
      <c r="A44" s="34" t="s">
        <v>40</v>
      </c>
      <c r="B44" s="34">
        <v>2</v>
      </c>
      <c r="C44" s="21">
        <f>COUNTIF(Sistematización!J22:J130,2)</f>
        <v>1</v>
      </c>
      <c r="D44" s="21">
        <f>COUNTIF(Sistematización!K22:K130,2)</f>
        <v>0</v>
      </c>
      <c r="E44" s="21">
        <f>COUNTIF(Sistematización!L22:L130,2)</f>
        <v>1</v>
      </c>
      <c r="F44" s="21">
        <f>COUNTIF(Sistematización!M22:M130,2)</f>
        <v>2</v>
      </c>
      <c r="G44" s="21">
        <f>COUNTIF(Sistematización!N22:N130,2)</f>
        <v>1</v>
      </c>
      <c r="H44">
        <f>SUM(C44:G44)</f>
        <v>5</v>
      </c>
    </row>
    <row r="45" spans="1:8" ht="15" customHeight="1" x14ac:dyDescent="0.25">
      <c r="A45" s="34" t="s">
        <v>41</v>
      </c>
      <c r="B45" s="34">
        <v>1</v>
      </c>
      <c r="C45" s="21">
        <f>COUNTIF(Sistematización!J22:J130,1)</f>
        <v>0</v>
      </c>
      <c r="D45" s="21">
        <f>COUNTIF(Sistematización!K22:K130,1)</f>
        <v>1</v>
      </c>
      <c r="E45" s="21">
        <f>COUNTIF(Sistematización!L22:L130,1)</f>
        <v>0</v>
      </c>
      <c r="F45" s="21">
        <f>COUNTIF(Sistematización!M22:M130,1)</f>
        <v>0</v>
      </c>
      <c r="G45" s="21">
        <f>COUNTIF(Sistematización!N22:N130,1)</f>
        <v>1</v>
      </c>
      <c r="H45">
        <f>SUM(C45:G45)</f>
        <v>2</v>
      </c>
    </row>
    <row r="46" spans="1:8" ht="15" customHeight="1" x14ac:dyDescent="0.25">
      <c r="C46">
        <f>SUM(C41:C45)</f>
        <v>54</v>
      </c>
      <c r="D46">
        <f>SUM(D41:D45)</f>
        <v>54</v>
      </c>
      <c r="E46">
        <f>SUM(E41:E45)</f>
        <v>54</v>
      </c>
      <c r="F46">
        <f>SUM(F41:F45)</f>
        <v>48</v>
      </c>
      <c r="G46">
        <f>SUM(G41:G45)</f>
        <v>39</v>
      </c>
    </row>
    <row r="47" spans="1:8" ht="15" customHeight="1" x14ac:dyDescent="0.25">
      <c r="C47" s="70">
        <f t="shared" ref="C47:E51" si="1">C41/30*100</f>
        <v>23.333333333333332</v>
      </c>
      <c r="D47" s="70">
        <f t="shared" si="1"/>
        <v>36.666666666666664</v>
      </c>
      <c r="E47" s="70">
        <f t="shared" si="1"/>
        <v>23.333333333333332</v>
      </c>
      <c r="F47" s="70">
        <f t="shared" ref="F47:G51" si="2">F41/28*100</f>
        <v>28.571428571428569</v>
      </c>
      <c r="G47" s="70">
        <f t="shared" si="2"/>
        <v>14.285714285714285</v>
      </c>
      <c r="H47">
        <v>98</v>
      </c>
    </row>
    <row r="48" spans="1:8" ht="15" customHeight="1" x14ac:dyDescent="0.25">
      <c r="C48" s="70">
        <f t="shared" si="1"/>
        <v>143.33333333333334</v>
      </c>
      <c r="D48" s="70">
        <f t="shared" si="1"/>
        <v>116.66666666666667</v>
      </c>
      <c r="E48" s="70">
        <f t="shared" si="1"/>
        <v>136.66666666666666</v>
      </c>
      <c r="F48" s="70">
        <f t="shared" si="2"/>
        <v>117.85714285714286</v>
      </c>
      <c r="G48" s="70">
        <f t="shared" si="2"/>
        <v>110.71428571428572</v>
      </c>
      <c r="H48">
        <f>H41*100/H47</f>
        <v>37.755102040816325</v>
      </c>
    </row>
    <row r="49" spans="1:8" ht="15" customHeight="1" x14ac:dyDescent="0.25">
      <c r="C49" s="70">
        <f t="shared" si="1"/>
        <v>10</v>
      </c>
      <c r="D49" s="70">
        <f t="shared" si="1"/>
        <v>23.333333333333332</v>
      </c>
      <c r="E49" s="70">
        <f t="shared" si="1"/>
        <v>16.666666666666664</v>
      </c>
      <c r="F49" s="70">
        <f t="shared" si="2"/>
        <v>17.857142857142858</v>
      </c>
      <c r="G49" s="70">
        <f t="shared" si="2"/>
        <v>7.1428571428571423</v>
      </c>
      <c r="H49">
        <f>H42*100/H47</f>
        <v>186.73469387755102</v>
      </c>
    </row>
    <row r="50" spans="1:8" ht="15" customHeight="1" x14ac:dyDescent="0.25">
      <c r="C50" s="70">
        <f t="shared" si="1"/>
        <v>3.3333333333333335</v>
      </c>
      <c r="D50" s="70">
        <f t="shared" si="1"/>
        <v>0</v>
      </c>
      <c r="E50" s="70">
        <f t="shared" si="1"/>
        <v>3.3333333333333335</v>
      </c>
      <c r="F50" s="70">
        <f t="shared" si="2"/>
        <v>7.1428571428571423</v>
      </c>
      <c r="G50" s="70">
        <f t="shared" si="2"/>
        <v>3.5714285714285712</v>
      </c>
      <c r="H50">
        <f>H43*100/H47</f>
        <v>22.448979591836736</v>
      </c>
    </row>
    <row r="51" spans="1:8" ht="15" customHeight="1" x14ac:dyDescent="0.25">
      <c r="C51" s="70">
        <f t="shared" si="1"/>
        <v>0</v>
      </c>
      <c r="D51" s="70">
        <f t="shared" si="1"/>
        <v>3.3333333333333335</v>
      </c>
      <c r="E51" s="70">
        <f t="shared" si="1"/>
        <v>0</v>
      </c>
      <c r="F51" s="70">
        <f t="shared" si="2"/>
        <v>0</v>
      </c>
      <c r="G51" s="70">
        <f t="shared" si="2"/>
        <v>3.5714285714285712</v>
      </c>
      <c r="H51">
        <f>H44*100/H47</f>
        <v>5.1020408163265305</v>
      </c>
    </row>
    <row r="53" spans="1:8" ht="32.25" customHeight="1" x14ac:dyDescent="0.25">
      <c r="A53" s="88" t="s">
        <v>34</v>
      </c>
      <c r="B53" s="88" t="str">
        <f>Sistematización!O20</f>
        <v>TEMA 3</v>
      </c>
      <c r="C53" s="88"/>
      <c r="D53" s="88"/>
      <c r="E53" s="88"/>
      <c r="F53" s="88"/>
      <c r="G53" s="88"/>
    </row>
    <row r="54" spans="1:8" ht="71.25" customHeight="1" x14ac:dyDescent="0.25">
      <c r="A54" s="88"/>
      <c r="B54" s="71" t="s">
        <v>36</v>
      </c>
      <c r="C54" s="71" t="s">
        <v>27</v>
      </c>
      <c r="D54" s="71" t="s">
        <v>28</v>
      </c>
      <c r="E54" s="71" t="s">
        <v>29</v>
      </c>
      <c r="F54" s="71" t="s">
        <v>30</v>
      </c>
      <c r="G54" s="71" t="s">
        <v>31</v>
      </c>
    </row>
    <row r="55" spans="1:8" ht="15" customHeight="1" x14ac:dyDescent="0.25">
      <c r="A55" s="72" t="s">
        <v>37</v>
      </c>
      <c r="B55" s="72">
        <v>5</v>
      </c>
      <c r="C55" s="72">
        <f>COUNTIF(Sistematización!O22:O130,5)</f>
        <v>9</v>
      </c>
      <c r="D55" s="72">
        <f>COUNTIF(Sistematización!P22:P130,5)</f>
        <v>9</v>
      </c>
      <c r="E55" s="72">
        <f>COUNTIF(Sistematización!Q22:Q130,5)</f>
        <v>7</v>
      </c>
      <c r="F55" s="72">
        <f>COUNTIF(Sistematización!R22:R130,5)</f>
        <v>7</v>
      </c>
      <c r="G55" s="72">
        <f>COUNTIF(Sistematización!S22:S130,5)</f>
        <v>6</v>
      </c>
      <c r="H55">
        <f>SUM(C55:G55)</f>
        <v>38</v>
      </c>
    </row>
    <row r="56" spans="1:8" ht="15" customHeight="1" x14ac:dyDescent="0.25">
      <c r="A56" s="71" t="s">
        <v>38</v>
      </c>
      <c r="B56" s="71">
        <v>4</v>
      </c>
      <c r="C56" s="72">
        <f>COUNTIF(Sistematización!O22:O130,4)</f>
        <v>40</v>
      </c>
      <c r="D56" s="72">
        <f>COUNTIF(Sistematización!P22:P130,4)</f>
        <v>38</v>
      </c>
      <c r="E56" s="72">
        <f>COUNTIF(Sistematización!Q22:Q130,4)</f>
        <v>41</v>
      </c>
      <c r="F56" s="72">
        <f>COUNTIF(Sistematización!R22:R130,4)</f>
        <v>34</v>
      </c>
      <c r="G56" s="72">
        <f>COUNTIF(Sistematización!S22:S130,4)</f>
        <v>29</v>
      </c>
      <c r="H56">
        <f>SUM(C56:G56)</f>
        <v>182</v>
      </c>
    </row>
    <row r="57" spans="1:8" ht="15" customHeight="1" x14ac:dyDescent="0.25">
      <c r="A57" s="71" t="s">
        <v>39</v>
      </c>
      <c r="B57" s="71">
        <v>3</v>
      </c>
      <c r="C57" s="72">
        <f>COUNTIF(Sistematización!O22:O130,3)</f>
        <v>3</v>
      </c>
      <c r="D57" s="72">
        <f>COUNTIF(Sistematización!P22:P130,3)</f>
        <v>4</v>
      </c>
      <c r="E57" s="72">
        <f>COUNTIF(Sistematización!Q22:Q130,3)</f>
        <v>4</v>
      </c>
      <c r="F57" s="72">
        <f>COUNTIF(Sistematización!R22:R130,3)</f>
        <v>5</v>
      </c>
      <c r="G57" s="72">
        <f>COUNTIF(Sistematización!S22:S130,3)</f>
        <v>3</v>
      </c>
      <c r="H57">
        <f>SUM(C57:G57)</f>
        <v>19</v>
      </c>
    </row>
    <row r="58" spans="1:8" ht="15" customHeight="1" x14ac:dyDescent="0.25">
      <c r="A58" s="71" t="s">
        <v>40</v>
      </c>
      <c r="B58" s="71">
        <v>2</v>
      </c>
      <c r="C58" s="72">
        <f>COUNTIF(Sistematización!O22:O130,2)</f>
        <v>1</v>
      </c>
      <c r="D58" s="72">
        <f>COUNTIF(Sistematización!P22:P130,2)</f>
        <v>3</v>
      </c>
      <c r="E58" s="72">
        <f>COUNTIF(Sistematización!Q22:Q130,2)</f>
        <v>1</v>
      </c>
      <c r="F58" s="72">
        <f>COUNTIF(Sistematización!R22:R130,2)</f>
        <v>2</v>
      </c>
      <c r="G58" s="72">
        <f>COUNTIF(Sistematización!S22:S130,2)</f>
        <v>1</v>
      </c>
      <c r="H58">
        <f>SUM(C58:G58)</f>
        <v>8</v>
      </c>
    </row>
    <row r="59" spans="1:8" ht="15" customHeight="1" x14ac:dyDescent="0.25">
      <c r="A59" s="71" t="s">
        <v>41</v>
      </c>
      <c r="B59" s="71">
        <v>1</v>
      </c>
      <c r="C59" s="72">
        <f>COUNTIF(Sistematización!O22:O130,1)</f>
        <v>1</v>
      </c>
      <c r="D59" s="72">
        <f>COUNTIF(Sistematización!P22:P130,1)</f>
        <v>0</v>
      </c>
      <c r="E59" s="72">
        <f>COUNTIF(Sistematización!Q22:Q130,1)</f>
        <v>1</v>
      </c>
      <c r="F59" s="72">
        <f>COUNTIF(Sistematización!R22:R130,1)</f>
        <v>0</v>
      </c>
      <c r="G59" s="72">
        <f>COUNTIF(Sistematización!S22:S130,1)</f>
        <v>0</v>
      </c>
      <c r="H59">
        <f>SUM(C59:G59)</f>
        <v>2</v>
      </c>
    </row>
    <row r="60" spans="1:8" ht="15" customHeight="1" x14ac:dyDescent="0.25">
      <c r="C60">
        <f>SUM(C55:C59)</f>
        <v>54</v>
      </c>
      <c r="D60">
        <f>SUM(D55:D59)</f>
        <v>54</v>
      </c>
      <c r="E60">
        <f>SUM(E55:E59)</f>
        <v>54</v>
      </c>
      <c r="F60">
        <f>SUM(F55:F59)</f>
        <v>48</v>
      </c>
      <c r="G60">
        <f>SUM(G55:G59)</f>
        <v>39</v>
      </c>
    </row>
    <row r="61" spans="1:8" ht="15" customHeight="1" x14ac:dyDescent="0.25">
      <c r="C61" s="70">
        <f>C55/30*100</f>
        <v>30</v>
      </c>
      <c r="D61" s="70">
        <f>D55/29*100</f>
        <v>31.03448275862069</v>
      </c>
      <c r="E61" s="70">
        <f>E55/28*100</f>
        <v>25</v>
      </c>
      <c r="F61" s="70">
        <f>F55/27*100</f>
        <v>25.925925925925924</v>
      </c>
      <c r="G61" s="70">
        <f>G55/25*100</f>
        <v>24</v>
      </c>
      <c r="H61">
        <v>95</v>
      </c>
    </row>
    <row r="62" spans="1:8" ht="15" customHeight="1" x14ac:dyDescent="0.25">
      <c r="C62" s="70">
        <f>C56/30*100</f>
        <v>133.33333333333331</v>
      </c>
      <c r="D62" s="70">
        <f>D56/29*100</f>
        <v>131.0344827586207</v>
      </c>
      <c r="E62" s="70">
        <f>E56/28*100</f>
        <v>146.42857142857142</v>
      </c>
      <c r="F62" s="70">
        <f>F56/27*100</f>
        <v>125.92592592592592</v>
      </c>
      <c r="G62" s="70">
        <f>G56/25*100</f>
        <v>115.99999999999999</v>
      </c>
      <c r="H62">
        <f>H55*100/H61</f>
        <v>40</v>
      </c>
    </row>
    <row r="63" spans="1:8" ht="15" customHeight="1" x14ac:dyDescent="0.25">
      <c r="C63" s="70">
        <f>C57/30*100</f>
        <v>10</v>
      </c>
      <c r="D63" s="70">
        <f>D57/29*100</f>
        <v>13.793103448275861</v>
      </c>
      <c r="E63" s="70">
        <f>E57/28*100</f>
        <v>14.285714285714285</v>
      </c>
      <c r="F63" s="70">
        <f>F57/27*100</f>
        <v>18.518518518518519</v>
      </c>
      <c r="G63" s="70">
        <f>G57/25*100</f>
        <v>12</v>
      </c>
      <c r="H63">
        <f>H56*100/H61</f>
        <v>191.57894736842104</v>
      </c>
    </row>
    <row r="64" spans="1:8" ht="15" customHeight="1" x14ac:dyDescent="0.25">
      <c r="C64" s="70">
        <f>C58/30*100</f>
        <v>3.3333333333333335</v>
      </c>
      <c r="D64" s="70">
        <f>D58/29*100</f>
        <v>10.344827586206897</v>
      </c>
      <c r="E64" s="70">
        <f>E58/28*100</f>
        <v>3.5714285714285712</v>
      </c>
      <c r="F64" s="70">
        <f>F58/27*100</f>
        <v>7.4074074074074066</v>
      </c>
      <c r="G64" s="70">
        <f>G58/25*100</f>
        <v>4</v>
      </c>
      <c r="H64">
        <f>H57*100/H61</f>
        <v>20</v>
      </c>
    </row>
    <row r="65" spans="1:8" ht="15" customHeight="1" x14ac:dyDescent="0.25">
      <c r="H65">
        <f>H58*100/H61</f>
        <v>8.4210526315789469</v>
      </c>
    </row>
    <row r="66" spans="1:8" ht="42" customHeight="1" x14ac:dyDescent="0.25">
      <c r="A66" s="89" t="s">
        <v>34</v>
      </c>
      <c r="B66" s="89" t="str">
        <f>Sistematización!T20</f>
        <v>TEMA 4</v>
      </c>
      <c r="C66" s="89"/>
      <c r="D66" s="89"/>
      <c r="E66" s="89"/>
      <c r="F66" s="89"/>
      <c r="G66" s="89"/>
    </row>
    <row r="67" spans="1:8" ht="71.25" customHeight="1" x14ac:dyDescent="0.25">
      <c r="A67" s="89"/>
      <c r="B67" s="36" t="s">
        <v>36</v>
      </c>
      <c r="C67" s="36" t="s">
        <v>27</v>
      </c>
      <c r="D67" s="36" t="s">
        <v>28</v>
      </c>
      <c r="E67" s="36" t="s">
        <v>29</v>
      </c>
      <c r="F67" s="36" t="s">
        <v>30</v>
      </c>
      <c r="G67" s="36" t="s">
        <v>31</v>
      </c>
    </row>
    <row r="68" spans="1:8" ht="15" customHeight="1" x14ac:dyDescent="0.25">
      <c r="A68" s="23" t="s">
        <v>37</v>
      </c>
      <c r="B68" s="23">
        <v>5</v>
      </c>
      <c r="C68" s="23">
        <f>COUNTIF(Sistematización!T22:T130,5)</f>
        <v>8</v>
      </c>
      <c r="D68" s="23">
        <f>COUNTIF(Sistematización!U22:U130,5)</f>
        <v>8</v>
      </c>
      <c r="E68" s="23">
        <f>COUNTIF(Sistematización!V22:V130,5)</f>
        <v>10</v>
      </c>
      <c r="F68" s="23">
        <f>COUNTIF(Sistematización!W22:W130,5)</f>
        <v>6</v>
      </c>
      <c r="G68" s="23">
        <f>COUNTIF(Sistematización!X22:X130,5)</f>
        <v>6</v>
      </c>
      <c r="H68">
        <f>SUM(C68:G68)</f>
        <v>38</v>
      </c>
    </row>
    <row r="69" spans="1:8" ht="15" customHeight="1" x14ac:dyDescent="0.25">
      <c r="A69" s="36" t="s">
        <v>38</v>
      </c>
      <c r="B69" s="36">
        <v>4</v>
      </c>
      <c r="C69" s="23">
        <f>COUNTIF(Sistematización!T22:T130,4)</f>
        <v>39</v>
      </c>
      <c r="D69" s="23">
        <f>COUNTIF(Sistematización!U22:U130,4)</f>
        <v>39</v>
      </c>
      <c r="E69" s="23">
        <f>COUNTIF(Sistematización!V22:V130,4)</f>
        <v>38</v>
      </c>
      <c r="F69" s="23">
        <f>COUNTIF(Sistematización!W22:W130,4)</f>
        <v>35</v>
      </c>
      <c r="G69" s="23">
        <f>COUNTIF(Sistematización!X22:X130,4)</f>
        <v>29</v>
      </c>
      <c r="H69">
        <f>SUM(C69:G69)</f>
        <v>180</v>
      </c>
    </row>
    <row r="70" spans="1:8" ht="15" customHeight="1" x14ac:dyDescent="0.25">
      <c r="A70" s="36" t="s">
        <v>39</v>
      </c>
      <c r="B70" s="36">
        <v>3</v>
      </c>
      <c r="C70" s="23">
        <f>COUNTIF(Sistematización!T22:T130,3)</f>
        <v>2</v>
      </c>
      <c r="D70" s="23">
        <f>COUNTIF(Sistematización!U22:U130,3)</f>
        <v>2</v>
      </c>
      <c r="E70" s="23">
        <f>COUNTIF(Sistematización!V22:V130,3)</f>
        <v>1</v>
      </c>
      <c r="F70" s="23">
        <f>COUNTIF(Sistematización!W22:W130,3)</f>
        <v>3</v>
      </c>
      <c r="G70" s="23">
        <f>COUNTIF(Sistematización!X22:X130,3)</f>
        <v>1</v>
      </c>
      <c r="H70">
        <f>SUM(C70:G70)</f>
        <v>9</v>
      </c>
    </row>
    <row r="71" spans="1:8" ht="15" customHeight="1" x14ac:dyDescent="0.25">
      <c r="A71" s="36" t="s">
        <v>40</v>
      </c>
      <c r="B71" s="36">
        <v>2</v>
      </c>
      <c r="C71" s="23">
        <f>COUNTIF(Sistematización!T22:T130,2)</f>
        <v>0</v>
      </c>
      <c r="D71" s="23">
        <f>COUNTIF(Sistematización!U22:U130,2)</f>
        <v>0</v>
      </c>
      <c r="E71" s="23">
        <f>COUNTIF(Sistematización!V22:V130,2)</f>
        <v>0</v>
      </c>
      <c r="F71" s="23">
        <f>COUNTIF(Sistematización!W22:W130,2)</f>
        <v>0</v>
      </c>
      <c r="G71" s="23">
        <f>COUNTIF(Sistematización!X22:X130,2)</f>
        <v>0</v>
      </c>
      <c r="H71">
        <f>SUM(C71:G71)</f>
        <v>0</v>
      </c>
    </row>
    <row r="72" spans="1:8" ht="15" customHeight="1" x14ac:dyDescent="0.25">
      <c r="A72" s="36" t="s">
        <v>41</v>
      </c>
      <c r="B72" s="36">
        <v>1</v>
      </c>
      <c r="C72" s="23">
        <f>COUNTIF(Sistematización!T22:T130,1)</f>
        <v>0</v>
      </c>
      <c r="D72" s="23">
        <f>COUNTIF(Sistematización!U22:U130,1)</f>
        <v>0</v>
      </c>
      <c r="E72" s="23">
        <f>COUNTIF(Sistematización!V22:V130,1)</f>
        <v>0</v>
      </c>
      <c r="F72" s="23">
        <f>COUNTIF(Sistematización!W22:W130,1)</f>
        <v>0</v>
      </c>
      <c r="G72" s="23">
        <f>COUNTIF(Sistematización!X22:X130,1)</f>
        <v>0</v>
      </c>
      <c r="H72">
        <f>SUM(C72:G72)</f>
        <v>0</v>
      </c>
    </row>
    <row r="73" spans="1:8" ht="15" customHeight="1" x14ac:dyDescent="0.25">
      <c r="C73">
        <f>SUM(C68:C72)</f>
        <v>49</v>
      </c>
      <c r="D73">
        <f>SUM(D68:D72)</f>
        <v>49</v>
      </c>
      <c r="E73">
        <f>SUM(E68:E72)</f>
        <v>49</v>
      </c>
      <c r="F73">
        <f>SUM(F68:F72)</f>
        <v>44</v>
      </c>
      <c r="G73">
        <f>SUM(G68:G72)</f>
        <v>36</v>
      </c>
    </row>
    <row r="74" spans="1:8" ht="15" customHeight="1" x14ac:dyDescent="0.25">
      <c r="C74" s="70">
        <f>C68/31*100</f>
        <v>25.806451612903224</v>
      </c>
      <c r="D74" s="70">
        <f t="shared" ref="D74:E78" si="3">D68/30*100</f>
        <v>26.666666666666668</v>
      </c>
      <c r="E74" s="70">
        <f t="shared" si="3"/>
        <v>33.333333333333329</v>
      </c>
      <c r="F74" s="70">
        <f>F68/28*100</f>
        <v>21.428571428571427</v>
      </c>
      <c r="G74" s="70">
        <f>G68/26*100</f>
        <v>23.076923076923077</v>
      </c>
      <c r="H74">
        <v>80</v>
      </c>
    </row>
    <row r="75" spans="1:8" ht="15" customHeight="1" x14ac:dyDescent="0.25">
      <c r="C75" s="70">
        <f>C69/31*100</f>
        <v>125.80645161290323</v>
      </c>
      <c r="D75" s="70">
        <f t="shared" si="3"/>
        <v>130</v>
      </c>
      <c r="E75" s="70">
        <f t="shared" si="3"/>
        <v>126.66666666666666</v>
      </c>
      <c r="F75" s="70">
        <f>F69/28*100</f>
        <v>125</v>
      </c>
      <c r="G75" s="70">
        <f>G69/26*100</f>
        <v>111.53846153846155</v>
      </c>
      <c r="H75">
        <f>H68*100/H74</f>
        <v>47.5</v>
      </c>
    </row>
    <row r="76" spans="1:8" ht="15" customHeight="1" x14ac:dyDescent="0.25">
      <c r="C76" s="70">
        <f>C70/31*100</f>
        <v>6.4516129032258061</v>
      </c>
      <c r="D76" s="70">
        <f t="shared" si="3"/>
        <v>6.666666666666667</v>
      </c>
      <c r="E76" s="70">
        <f t="shared" si="3"/>
        <v>3.3333333333333335</v>
      </c>
      <c r="F76" s="70">
        <f>F70/28*100</f>
        <v>10.714285714285714</v>
      </c>
      <c r="G76" s="70">
        <f>G70/26*100</f>
        <v>3.8461538461538463</v>
      </c>
      <c r="H76">
        <f>H69*100/H74</f>
        <v>225</v>
      </c>
    </row>
    <row r="77" spans="1:8" ht="15" customHeight="1" x14ac:dyDescent="0.25">
      <c r="C77" s="70">
        <f>C71/31*100</f>
        <v>0</v>
      </c>
      <c r="D77" s="70">
        <f t="shared" si="3"/>
        <v>0</v>
      </c>
      <c r="E77" s="70">
        <f t="shared" si="3"/>
        <v>0</v>
      </c>
      <c r="F77" s="70">
        <f>F71/28*100</f>
        <v>0</v>
      </c>
      <c r="G77" s="70">
        <f>G71/26*100</f>
        <v>0</v>
      </c>
      <c r="H77">
        <f>H70*100/H74</f>
        <v>11.25</v>
      </c>
    </row>
    <row r="78" spans="1:8" ht="15" customHeight="1" x14ac:dyDescent="0.25">
      <c r="C78" s="70">
        <f>C72/31*100</f>
        <v>0</v>
      </c>
      <c r="D78" s="70">
        <f t="shared" si="3"/>
        <v>0</v>
      </c>
      <c r="E78" s="70">
        <f t="shared" si="3"/>
        <v>0</v>
      </c>
      <c r="F78" s="70">
        <f>F72/28*100</f>
        <v>0</v>
      </c>
      <c r="G78" s="70">
        <f>G72/26*100</f>
        <v>0</v>
      </c>
      <c r="H78">
        <f>H71*100/H74</f>
        <v>0</v>
      </c>
    </row>
    <row r="81" spans="1:8" ht="15.75" customHeight="1" x14ac:dyDescent="0.25">
      <c r="A81" s="87" t="s">
        <v>34</v>
      </c>
      <c r="B81" s="87" t="str">
        <f>Sistematización!Y20</f>
        <v>TEMA5</v>
      </c>
      <c r="C81" s="87"/>
      <c r="D81" s="87"/>
      <c r="E81" s="87"/>
      <c r="F81" s="87"/>
      <c r="G81" s="87"/>
    </row>
    <row r="82" spans="1:8" ht="71.25" customHeight="1" x14ac:dyDescent="0.25">
      <c r="A82" s="87"/>
      <c r="B82" s="38" t="s">
        <v>36</v>
      </c>
      <c r="C82" s="38" t="s">
        <v>27</v>
      </c>
      <c r="D82" s="38" t="s">
        <v>28</v>
      </c>
      <c r="E82" s="38" t="s">
        <v>29</v>
      </c>
      <c r="F82" s="38" t="s">
        <v>30</v>
      </c>
      <c r="G82" s="38" t="s">
        <v>31</v>
      </c>
    </row>
    <row r="83" spans="1:8" ht="15" customHeight="1" x14ac:dyDescent="0.25">
      <c r="A83" s="25" t="s">
        <v>37</v>
      </c>
      <c r="B83" s="25">
        <v>5</v>
      </c>
      <c r="C83" s="25">
        <f>COUNTIF(Sistematización!Y22:Y130,5)</f>
        <v>8</v>
      </c>
      <c r="D83" s="25">
        <f>COUNTIF(Sistematización!Z22:Z130,5)</f>
        <v>10</v>
      </c>
      <c r="E83" s="25">
        <f>COUNTIF(Sistematización!AA22:AA130,5)</f>
        <v>10</v>
      </c>
      <c r="F83" s="25">
        <f>COUNTIF(Sistematización!AB22:AB130,5)</f>
        <v>9</v>
      </c>
      <c r="G83" s="25">
        <f>COUNTIF(Sistematización!AC22:AC130,5)</f>
        <v>8</v>
      </c>
      <c r="H83">
        <f>SUM(C83:G83)</f>
        <v>45</v>
      </c>
    </row>
    <row r="84" spans="1:8" ht="15" customHeight="1" x14ac:dyDescent="0.25">
      <c r="A84" s="38" t="s">
        <v>38</v>
      </c>
      <c r="B84" s="38">
        <v>4</v>
      </c>
      <c r="C84" s="25">
        <f>COUNTIF(Sistematización!Y22:Y130,4)</f>
        <v>26</v>
      </c>
      <c r="D84" s="25">
        <f>COUNTIF(Sistematización!Z22:Z130,4)</f>
        <v>24</v>
      </c>
      <c r="E84" s="25">
        <f>COUNTIF(Sistematización!AA22:AA130,4)</f>
        <v>24</v>
      </c>
      <c r="F84" s="25">
        <f>COUNTIF(Sistematización!AB22:AB130,4)</f>
        <v>23</v>
      </c>
      <c r="G84" s="25">
        <f>COUNTIF(Sistematización!AC22:AC130,4)</f>
        <v>19</v>
      </c>
      <c r="H84">
        <f>SUM(C84:G84)</f>
        <v>116</v>
      </c>
    </row>
    <row r="85" spans="1:8" ht="15" customHeight="1" x14ac:dyDescent="0.25">
      <c r="A85" s="38" t="s">
        <v>39</v>
      </c>
      <c r="B85" s="38">
        <v>3</v>
      </c>
      <c r="C85" s="25">
        <f>COUNTIF(Sistematización!Y22:Y130,3)</f>
        <v>1</v>
      </c>
      <c r="D85" s="25">
        <f>COUNTIF(Sistematización!Z22:Z130,3)</f>
        <v>1</v>
      </c>
      <c r="E85" s="25">
        <f>COUNTIF(Sistematización!AA22:AA130,3)</f>
        <v>1</v>
      </c>
      <c r="F85" s="25">
        <f>COUNTIF(Sistematización!AB22:AB130,3)</f>
        <v>2</v>
      </c>
      <c r="G85" s="25">
        <f>COUNTIF(Sistematización!AC22:AC130,3)</f>
        <v>1</v>
      </c>
      <c r="H85">
        <f>SUM(C85:G85)</f>
        <v>6</v>
      </c>
    </row>
    <row r="86" spans="1:8" ht="15" customHeight="1" x14ac:dyDescent="0.25">
      <c r="A86" s="38" t="s">
        <v>40</v>
      </c>
      <c r="B86" s="38">
        <v>2</v>
      </c>
      <c r="C86" s="25">
        <f>COUNTIF(Sistematización!Y22:Y130,2)</f>
        <v>0</v>
      </c>
      <c r="D86" s="25">
        <f>COUNTIF(Sistematización!Z22:Z130,2)</f>
        <v>0</v>
      </c>
      <c r="E86" s="25">
        <f>COUNTIF(Sistematización!AA22:AA130,2)</f>
        <v>0</v>
      </c>
      <c r="F86" s="25">
        <f>COUNTIF(Sistematización!AB22:AB130,2)</f>
        <v>0</v>
      </c>
      <c r="G86" s="25">
        <f>COUNTIF(Sistematización!AC22:AC130,2)</f>
        <v>0</v>
      </c>
      <c r="H86">
        <f>SUM(C86:G86)</f>
        <v>0</v>
      </c>
    </row>
    <row r="87" spans="1:8" ht="15" customHeight="1" x14ac:dyDescent="0.25">
      <c r="A87" s="38" t="s">
        <v>41</v>
      </c>
      <c r="B87" s="38">
        <v>1</v>
      </c>
      <c r="C87" s="25">
        <f>COUNTIF(Sistematización!Y22:Y130,1)</f>
        <v>0</v>
      </c>
      <c r="D87" s="25">
        <f>COUNTIF(Sistematización!Z22:Z130,1)</f>
        <v>0</v>
      </c>
      <c r="E87" s="25">
        <f>COUNTIF(Sistematización!AA22:AA130,1)</f>
        <v>0</v>
      </c>
      <c r="F87" s="25">
        <f>COUNTIF(Sistematización!AB22:AB130,1)</f>
        <v>0</v>
      </c>
      <c r="G87" s="25">
        <f>COUNTIF(Sistematización!AC22:AC130,1)</f>
        <v>0</v>
      </c>
      <c r="H87">
        <f>SUM(C87:G87)</f>
        <v>0</v>
      </c>
    </row>
    <row r="88" spans="1:8" ht="15" customHeight="1" x14ac:dyDescent="0.25">
      <c r="C88">
        <f>SUM(C83:C87)</f>
        <v>35</v>
      </c>
      <c r="D88">
        <f>SUM(D83:D87)</f>
        <v>35</v>
      </c>
      <c r="E88">
        <f>SUM(E83:E87)</f>
        <v>35</v>
      </c>
      <c r="F88">
        <f>SUM(F83:F87)</f>
        <v>34</v>
      </c>
      <c r="G88">
        <f>SUM(G83:G87)</f>
        <v>28</v>
      </c>
    </row>
    <row r="89" spans="1:8" ht="15" customHeight="1" x14ac:dyDescent="0.25">
      <c r="C89" s="70">
        <f>C83/30*100</f>
        <v>26.666666666666668</v>
      </c>
      <c r="D89" s="70">
        <f t="shared" ref="D89:E92" si="4">D83/29*100</f>
        <v>34.482758620689658</v>
      </c>
      <c r="E89" s="70">
        <f t="shared" si="4"/>
        <v>34.482758620689658</v>
      </c>
      <c r="F89" s="70">
        <f>F83/27*100</f>
        <v>33.333333333333329</v>
      </c>
      <c r="G89" s="70">
        <f>G83/25*100</f>
        <v>32</v>
      </c>
    </row>
    <row r="90" spans="1:8" ht="15" customHeight="1" x14ac:dyDescent="0.25">
      <c r="C90" s="70">
        <f>C84/30*100</f>
        <v>86.666666666666671</v>
      </c>
      <c r="D90" s="70">
        <f t="shared" si="4"/>
        <v>82.758620689655174</v>
      </c>
      <c r="E90" s="70">
        <f t="shared" si="4"/>
        <v>82.758620689655174</v>
      </c>
      <c r="F90" s="70">
        <f>F84/27*100</f>
        <v>85.18518518518519</v>
      </c>
      <c r="G90" s="70">
        <f>G84/25*100</f>
        <v>76</v>
      </c>
      <c r="H90">
        <v>40</v>
      </c>
    </row>
    <row r="91" spans="1:8" ht="15" customHeight="1" x14ac:dyDescent="0.25">
      <c r="C91" s="70">
        <f>C85/30*100</f>
        <v>3.3333333333333335</v>
      </c>
      <c r="D91" s="70">
        <f t="shared" si="4"/>
        <v>3.4482758620689653</v>
      </c>
      <c r="E91" s="70">
        <f t="shared" si="4"/>
        <v>3.4482758620689653</v>
      </c>
      <c r="F91" s="70">
        <f>F85/27*100</f>
        <v>7.4074074074074066</v>
      </c>
      <c r="G91" s="70">
        <f>G85/25*100</f>
        <v>4</v>
      </c>
    </row>
    <row r="92" spans="1:8" ht="15" customHeight="1" x14ac:dyDescent="0.25">
      <c r="C92" s="70">
        <f>C86/30*100</f>
        <v>0</v>
      </c>
      <c r="D92" s="70">
        <f t="shared" si="4"/>
        <v>0</v>
      </c>
      <c r="E92" s="70">
        <f t="shared" si="4"/>
        <v>0</v>
      </c>
      <c r="F92" s="70">
        <f>F86/27*100</f>
        <v>0</v>
      </c>
      <c r="G92" s="70">
        <f>G86/25*100</f>
        <v>0</v>
      </c>
      <c r="H92">
        <f>H83*100/H90</f>
        <v>112.5</v>
      </c>
    </row>
    <row r="93" spans="1:8" ht="15" customHeight="1" x14ac:dyDescent="0.25">
      <c r="H93">
        <f>H84*100/H90</f>
        <v>290</v>
      </c>
    </row>
    <row r="94" spans="1:8" ht="15" customHeight="1" x14ac:dyDescent="0.25">
      <c r="H94">
        <f>H85*100/H90</f>
        <v>15</v>
      </c>
    </row>
    <row r="98" spans="1:8" ht="27.75" customHeight="1" x14ac:dyDescent="0.25">
      <c r="A98" s="87" t="s">
        <v>34</v>
      </c>
      <c r="B98" s="87" t="e">
        <f>#REF!</f>
        <v>#REF!</v>
      </c>
      <c r="C98" s="87"/>
      <c r="D98" s="87"/>
      <c r="E98" s="87"/>
      <c r="F98" s="87"/>
      <c r="G98" s="87"/>
    </row>
    <row r="99" spans="1:8" ht="71.25" customHeight="1" x14ac:dyDescent="0.25">
      <c r="A99" s="87"/>
      <c r="B99" s="38" t="s">
        <v>36</v>
      </c>
      <c r="C99" s="38" t="s">
        <v>27</v>
      </c>
      <c r="D99" s="38" t="s">
        <v>28</v>
      </c>
      <c r="E99" s="38" t="s">
        <v>29</v>
      </c>
      <c r="F99" s="38" t="s">
        <v>30</v>
      </c>
      <c r="G99" s="38" t="s">
        <v>31</v>
      </c>
    </row>
    <row r="100" spans="1:8" ht="15" customHeight="1" x14ac:dyDescent="0.25">
      <c r="A100" s="25" t="s">
        <v>37</v>
      </c>
      <c r="B100" s="25">
        <v>5</v>
      </c>
      <c r="C100" s="25" t="e">
        <f>COUNTIF(#REF!,5)</f>
        <v>#REF!</v>
      </c>
      <c r="D100" s="25" t="e">
        <f>COUNTIF(#REF!,5)</f>
        <v>#REF!</v>
      </c>
      <c r="E100" s="25" t="e">
        <f>COUNTIF(#REF!,5)</f>
        <v>#REF!</v>
      </c>
      <c r="F100" s="25" t="e">
        <f>COUNTIF(#REF!,5)</f>
        <v>#REF!</v>
      </c>
      <c r="G100" s="25" t="e">
        <f>COUNTIF(#REF!,5)</f>
        <v>#REF!</v>
      </c>
      <c r="H100" t="e">
        <f>SUM(C100:G100)</f>
        <v>#REF!</v>
      </c>
    </row>
    <row r="101" spans="1:8" ht="15" customHeight="1" x14ac:dyDescent="0.25">
      <c r="A101" s="38" t="s">
        <v>38</v>
      </c>
      <c r="B101" s="38">
        <v>4</v>
      </c>
      <c r="C101" s="25" t="e">
        <f>COUNTIF(#REF!,4)</f>
        <v>#REF!</v>
      </c>
      <c r="D101" s="25" t="e">
        <f>COUNTIF(#REF!,4)</f>
        <v>#REF!</v>
      </c>
      <c r="E101" s="25" t="e">
        <f>COUNTIF(#REF!,4)</f>
        <v>#REF!</v>
      </c>
      <c r="F101" s="25" t="e">
        <f>COUNTIF(#REF!,4)</f>
        <v>#REF!</v>
      </c>
      <c r="G101" s="25" t="e">
        <f>COUNTIF(#REF!,4)</f>
        <v>#REF!</v>
      </c>
      <c r="H101" t="e">
        <f>SUM(C101:G101)</f>
        <v>#REF!</v>
      </c>
    </row>
    <row r="102" spans="1:8" ht="15" customHeight="1" x14ac:dyDescent="0.25">
      <c r="A102" s="38" t="s">
        <v>39</v>
      </c>
      <c r="B102" s="38">
        <v>3</v>
      </c>
      <c r="C102" s="25" t="e">
        <f>COUNTIF(#REF!,3)</f>
        <v>#REF!</v>
      </c>
      <c r="D102" s="25" t="e">
        <f>COUNTIF(#REF!,3)</f>
        <v>#REF!</v>
      </c>
      <c r="E102" s="25" t="e">
        <f>COUNTIF(#REF!,3)</f>
        <v>#REF!</v>
      </c>
      <c r="F102" s="25" t="e">
        <f>COUNTIF(#REF!,3)</f>
        <v>#REF!</v>
      </c>
      <c r="G102" s="25" t="e">
        <f>COUNTIF(#REF!,3)</f>
        <v>#REF!</v>
      </c>
      <c r="H102" t="e">
        <f>SUM(C102:G102)</f>
        <v>#REF!</v>
      </c>
    </row>
    <row r="103" spans="1:8" ht="15" customHeight="1" x14ac:dyDescent="0.25">
      <c r="A103" s="38" t="s">
        <v>40</v>
      </c>
      <c r="B103" s="38">
        <v>2</v>
      </c>
      <c r="C103" s="25" t="e">
        <f>COUNTIF(#REF!,2)</f>
        <v>#REF!</v>
      </c>
      <c r="D103" s="25" t="e">
        <f>COUNTIF(#REF!,2)</f>
        <v>#REF!</v>
      </c>
      <c r="E103" s="25" t="e">
        <f>COUNTIF(#REF!,2)</f>
        <v>#REF!</v>
      </c>
      <c r="F103" s="25" t="e">
        <f>COUNTIF(#REF!,2)</f>
        <v>#REF!</v>
      </c>
      <c r="G103" s="25" t="e">
        <f>COUNTIF(#REF!,2)</f>
        <v>#REF!</v>
      </c>
      <c r="H103" t="e">
        <f>SUM(C103:G103)</f>
        <v>#REF!</v>
      </c>
    </row>
    <row r="104" spans="1:8" ht="15" customHeight="1" x14ac:dyDescent="0.25">
      <c r="A104" s="38" t="s">
        <v>41</v>
      </c>
      <c r="B104" s="38">
        <v>1</v>
      </c>
      <c r="C104" s="25" t="e">
        <f>COUNTIF(#REF!,1)</f>
        <v>#REF!</v>
      </c>
      <c r="D104" s="25" t="e">
        <f>COUNTIF(#REF!,1)</f>
        <v>#REF!</v>
      </c>
      <c r="E104" s="25" t="e">
        <f>COUNTIF(#REF!,1)</f>
        <v>#REF!</v>
      </c>
      <c r="F104" s="25" t="e">
        <f>COUNTIF(#REF!,1)</f>
        <v>#REF!</v>
      </c>
      <c r="G104" s="25" t="e">
        <f>COUNTIF(#REF!,1)</f>
        <v>#REF!</v>
      </c>
      <c r="H104" t="e">
        <f>SUM(C104:G104)</f>
        <v>#REF!</v>
      </c>
    </row>
    <row r="105" spans="1:8" ht="15" customHeight="1" x14ac:dyDescent="0.25">
      <c r="C105" t="e">
        <f>SUM(C100:C104)</f>
        <v>#REF!</v>
      </c>
      <c r="D105" t="e">
        <f>SUM(D100:D104)</f>
        <v>#REF!</v>
      </c>
      <c r="E105" t="e">
        <f>SUM(E100:E104)</f>
        <v>#REF!</v>
      </c>
      <c r="F105" t="e">
        <f>SUM(F100:F104)</f>
        <v>#REF!</v>
      </c>
      <c r="G105" t="e">
        <f>SUM(G100:G104)</f>
        <v>#REF!</v>
      </c>
    </row>
    <row r="106" spans="1:8" ht="15" customHeight="1" x14ac:dyDescent="0.25">
      <c r="C106" s="70" t="e">
        <f t="shared" ref="C106:E108" si="5">C100/24*100</f>
        <v>#REF!</v>
      </c>
      <c r="D106" s="70" t="e">
        <f t="shared" si="5"/>
        <v>#REF!</v>
      </c>
      <c r="E106" s="70" t="e">
        <f t="shared" si="5"/>
        <v>#REF!</v>
      </c>
      <c r="F106" s="70" t="e">
        <f>F100/23*100</f>
        <v>#REF!</v>
      </c>
      <c r="G106" s="70" t="e">
        <f>G100/20*100</f>
        <v>#REF!</v>
      </c>
    </row>
    <row r="107" spans="1:8" ht="15" customHeight="1" x14ac:dyDescent="0.25">
      <c r="C107" s="70" t="e">
        <f t="shared" si="5"/>
        <v>#REF!</v>
      </c>
      <c r="D107" s="70" t="e">
        <f t="shared" si="5"/>
        <v>#REF!</v>
      </c>
      <c r="E107" s="70" t="e">
        <f t="shared" si="5"/>
        <v>#REF!</v>
      </c>
      <c r="F107" s="70" t="e">
        <f>F101/23*100</f>
        <v>#REF!</v>
      </c>
      <c r="G107" s="70" t="e">
        <f>G101/20*100</f>
        <v>#REF!</v>
      </c>
    </row>
    <row r="108" spans="1:8" ht="15" customHeight="1" x14ac:dyDescent="0.25">
      <c r="C108" s="70" t="e">
        <f t="shared" si="5"/>
        <v>#REF!</v>
      </c>
      <c r="D108" s="70" t="e">
        <f t="shared" si="5"/>
        <v>#REF!</v>
      </c>
      <c r="E108" s="70" t="e">
        <f t="shared" si="5"/>
        <v>#REF!</v>
      </c>
      <c r="F108" s="70" t="e">
        <f>F102/23*100</f>
        <v>#REF!</v>
      </c>
      <c r="G108" s="70" t="e">
        <f>G102/20*100</f>
        <v>#REF!</v>
      </c>
    </row>
  </sheetData>
  <mergeCells count="19">
    <mergeCell ref="A1:O1"/>
    <mergeCell ref="A2:O2"/>
    <mergeCell ref="A3:O3"/>
    <mergeCell ref="A4:O4"/>
    <mergeCell ref="A5:O5"/>
    <mergeCell ref="A10:A11"/>
    <mergeCell ref="B10:E10"/>
    <mergeCell ref="A25:A26"/>
    <mergeCell ref="B25:G25"/>
    <mergeCell ref="A39:A40"/>
    <mergeCell ref="B39:G39"/>
    <mergeCell ref="A98:A99"/>
    <mergeCell ref="B98:G98"/>
    <mergeCell ref="A53:A54"/>
    <mergeCell ref="B53:G53"/>
    <mergeCell ref="A66:A67"/>
    <mergeCell ref="B66:G66"/>
    <mergeCell ref="A81:A82"/>
    <mergeCell ref="B81:G8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Sistematización</vt:lpstr>
      <vt:lpstr>Gráficas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</dc:creator>
  <cp:lastModifiedBy>Camila Giraldo</cp:lastModifiedBy>
  <cp:revision>1</cp:revision>
  <dcterms:created xsi:type="dcterms:W3CDTF">2018-07-03T17:08:21Z</dcterms:created>
  <dcterms:modified xsi:type="dcterms:W3CDTF">2018-09-06T15:20:33Z</dcterms:modified>
  <dc:language>es</dc:language>
</cp:coreProperties>
</file>