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istematización" sheetId="1" r:id="rId1"/>
    <sheet name="Gráficas" sheetId="2" r:id="rId2"/>
  </sheets>
  <calcPr calcId="144525"/>
  <fileRecoveryPr repairLoad="1"/>
</workbook>
</file>

<file path=xl/calcChain.xml><?xml version="1.0" encoding="utf-8"?>
<calcChain xmlns="http://schemas.openxmlformats.org/spreadsheetml/2006/main">
  <c r="D108" i="2" l="1"/>
  <c r="F107" i="2"/>
  <c r="E107" i="2"/>
  <c r="G106" i="2"/>
  <c r="F106" i="2"/>
  <c r="D106" i="2"/>
  <c r="C106" i="2"/>
  <c r="G105" i="2"/>
  <c r="D105" i="2"/>
  <c r="C105" i="2"/>
  <c r="G104" i="2"/>
  <c r="F104" i="2"/>
  <c r="E104" i="2"/>
  <c r="D104" i="2"/>
  <c r="C104" i="2"/>
  <c r="H104" i="2" s="1"/>
  <c r="G103" i="2"/>
  <c r="F103" i="2"/>
  <c r="E103" i="2"/>
  <c r="D103" i="2"/>
  <c r="C103" i="2"/>
  <c r="H103" i="2" s="1"/>
  <c r="G102" i="2"/>
  <c r="G108" i="2" s="1"/>
  <c r="F102" i="2"/>
  <c r="F108" i="2" s="1"/>
  <c r="E102" i="2"/>
  <c r="E108" i="2" s="1"/>
  <c r="D102" i="2"/>
  <c r="C102" i="2"/>
  <c r="C108" i="2" s="1"/>
  <c r="G101" i="2"/>
  <c r="G107" i="2" s="1"/>
  <c r="F101" i="2"/>
  <c r="E101" i="2"/>
  <c r="D101" i="2"/>
  <c r="D107" i="2" s="1"/>
  <c r="C101" i="2"/>
  <c r="G100" i="2"/>
  <c r="F100" i="2"/>
  <c r="F105" i="2" s="1"/>
  <c r="E100" i="2"/>
  <c r="D100" i="2"/>
  <c r="C100" i="2"/>
  <c r="H100" i="2" s="1"/>
  <c r="B98" i="2"/>
  <c r="G91" i="2"/>
  <c r="C91" i="2"/>
  <c r="E90" i="2"/>
  <c r="D90" i="2"/>
  <c r="G89" i="2"/>
  <c r="F89" i="2"/>
  <c r="E89" i="2"/>
  <c r="C89" i="2"/>
  <c r="G87" i="2"/>
  <c r="F87" i="2"/>
  <c r="E87" i="2"/>
  <c r="D87" i="2"/>
  <c r="H87" i="2" s="1"/>
  <c r="C87" i="2"/>
  <c r="G86" i="2"/>
  <c r="G92" i="2" s="1"/>
  <c r="F86" i="2"/>
  <c r="F92" i="2" s="1"/>
  <c r="E86" i="2"/>
  <c r="E92" i="2" s="1"/>
  <c r="D86" i="2"/>
  <c r="D92" i="2" s="1"/>
  <c r="C86" i="2"/>
  <c r="G85" i="2"/>
  <c r="F85" i="2"/>
  <c r="F91" i="2" s="1"/>
  <c r="E85" i="2"/>
  <c r="E91" i="2" s="1"/>
  <c r="D85" i="2"/>
  <c r="D91" i="2" s="1"/>
  <c r="C85" i="2"/>
  <c r="G84" i="2"/>
  <c r="G90" i="2" s="1"/>
  <c r="F84" i="2"/>
  <c r="F90" i="2" s="1"/>
  <c r="E84" i="2"/>
  <c r="D84" i="2"/>
  <c r="C84" i="2"/>
  <c r="C90" i="2" s="1"/>
  <c r="G83" i="2"/>
  <c r="F83" i="2"/>
  <c r="E83" i="2"/>
  <c r="E88" i="2" s="1"/>
  <c r="D83" i="2"/>
  <c r="C83" i="2"/>
  <c r="B81" i="2"/>
  <c r="G78" i="2"/>
  <c r="D78" i="2"/>
  <c r="C78" i="2"/>
  <c r="F77" i="2"/>
  <c r="E77" i="2"/>
  <c r="G76" i="2"/>
  <c r="D76" i="2"/>
  <c r="C76" i="2"/>
  <c r="F75" i="2"/>
  <c r="E75" i="2"/>
  <c r="G74" i="2"/>
  <c r="F74" i="2"/>
  <c r="D74" i="2"/>
  <c r="C74" i="2"/>
  <c r="G73" i="2"/>
  <c r="G72" i="2"/>
  <c r="F72" i="2"/>
  <c r="F78" i="2" s="1"/>
  <c r="E72" i="2"/>
  <c r="E78" i="2" s="1"/>
  <c r="D72" i="2"/>
  <c r="C72" i="2"/>
  <c r="H72" i="2" s="1"/>
  <c r="G71" i="2"/>
  <c r="G77" i="2" s="1"/>
  <c r="F71" i="2"/>
  <c r="E71" i="2"/>
  <c r="D71" i="2"/>
  <c r="D77" i="2" s="1"/>
  <c r="C71" i="2"/>
  <c r="G70" i="2"/>
  <c r="F70" i="2"/>
  <c r="F76" i="2" s="1"/>
  <c r="E70" i="2"/>
  <c r="E76" i="2" s="1"/>
  <c r="D70" i="2"/>
  <c r="C70" i="2"/>
  <c r="G69" i="2"/>
  <c r="G75" i="2" s="1"/>
  <c r="F69" i="2"/>
  <c r="E69" i="2"/>
  <c r="D69" i="2"/>
  <c r="D75" i="2" s="1"/>
  <c r="C69" i="2"/>
  <c r="G68" i="2"/>
  <c r="F68" i="2"/>
  <c r="F73" i="2" s="1"/>
  <c r="E68" i="2"/>
  <c r="D68" i="2"/>
  <c r="C68" i="2"/>
  <c r="H68" i="2" s="1"/>
  <c r="H75" i="2" s="1"/>
  <c r="B66" i="2"/>
  <c r="F64" i="2"/>
  <c r="E64" i="2"/>
  <c r="G63" i="2"/>
  <c r="D63" i="2"/>
  <c r="C63" i="2"/>
  <c r="F62" i="2"/>
  <c r="E62" i="2"/>
  <c r="G61" i="2"/>
  <c r="D61" i="2"/>
  <c r="C61" i="2"/>
  <c r="G59" i="2"/>
  <c r="F59" i="2"/>
  <c r="E59" i="2"/>
  <c r="D59" i="2"/>
  <c r="C59" i="2"/>
  <c r="H59" i="2" s="1"/>
  <c r="G58" i="2"/>
  <c r="G64" i="2" s="1"/>
  <c r="F58" i="2"/>
  <c r="E58" i="2"/>
  <c r="D58" i="2"/>
  <c r="D64" i="2" s="1"/>
  <c r="C58" i="2"/>
  <c r="G57" i="2"/>
  <c r="F57" i="2"/>
  <c r="F63" i="2" s="1"/>
  <c r="E57" i="2"/>
  <c r="E63" i="2" s="1"/>
  <c r="D57" i="2"/>
  <c r="C57" i="2"/>
  <c r="G56" i="2"/>
  <c r="G62" i="2" s="1"/>
  <c r="F56" i="2"/>
  <c r="E56" i="2"/>
  <c r="D56" i="2"/>
  <c r="C56" i="2"/>
  <c r="C62" i="2" s="1"/>
  <c r="G55" i="2"/>
  <c r="F55" i="2"/>
  <c r="F60" i="2" s="1"/>
  <c r="E55" i="2"/>
  <c r="D55" i="2"/>
  <c r="C55" i="2"/>
  <c r="B53" i="2"/>
  <c r="E51" i="2"/>
  <c r="D51" i="2"/>
  <c r="G50" i="2"/>
  <c r="F50" i="2"/>
  <c r="C50" i="2"/>
  <c r="E49" i="2"/>
  <c r="D49" i="2"/>
  <c r="G48" i="2"/>
  <c r="F48" i="2"/>
  <c r="C48" i="2"/>
  <c r="E47" i="2"/>
  <c r="D47" i="2"/>
  <c r="D46" i="2"/>
  <c r="G45" i="2"/>
  <c r="G51" i="2" s="1"/>
  <c r="F45" i="2"/>
  <c r="F51" i="2" s="1"/>
  <c r="E45" i="2"/>
  <c r="D45" i="2"/>
  <c r="C45" i="2"/>
  <c r="G44" i="2"/>
  <c r="F44" i="2"/>
  <c r="E44" i="2"/>
  <c r="E50" i="2" s="1"/>
  <c r="D44" i="2"/>
  <c r="D50" i="2" s="1"/>
  <c r="C44" i="2"/>
  <c r="G43" i="2"/>
  <c r="G49" i="2" s="1"/>
  <c r="F43" i="2"/>
  <c r="F49" i="2" s="1"/>
  <c r="E43" i="2"/>
  <c r="D43" i="2"/>
  <c r="C43" i="2"/>
  <c r="G42" i="2"/>
  <c r="F42" i="2"/>
  <c r="E42" i="2"/>
  <c r="E48" i="2" s="1"/>
  <c r="D42" i="2"/>
  <c r="D48" i="2" s="1"/>
  <c r="C42" i="2"/>
  <c r="G41" i="2"/>
  <c r="F41" i="2"/>
  <c r="E41" i="2"/>
  <c r="D41" i="2"/>
  <c r="C41" i="2"/>
  <c r="B39" i="2"/>
  <c r="E37" i="2"/>
  <c r="D37" i="2"/>
  <c r="H36" i="2"/>
  <c r="G36" i="2"/>
  <c r="F36" i="2"/>
  <c r="H35" i="2"/>
  <c r="H34" i="2"/>
  <c r="D34" i="2"/>
  <c r="H33" i="2"/>
  <c r="E33" i="2"/>
  <c r="G31" i="2"/>
  <c r="G37" i="2" s="1"/>
  <c r="F31" i="2"/>
  <c r="F37" i="2" s="1"/>
  <c r="E31" i="2"/>
  <c r="D31" i="2"/>
  <c r="C31" i="2"/>
  <c r="C37" i="2" s="1"/>
  <c r="G30" i="2"/>
  <c r="F30" i="2"/>
  <c r="E30" i="2"/>
  <c r="E36" i="2" s="1"/>
  <c r="D30" i="2"/>
  <c r="D36" i="2" s="1"/>
  <c r="C30" i="2"/>
  <c r="C36" i="2" s="1"/>
  <c r="G29" i="2"/>
  <c r="G35" i="2" s="1"/>
  <c r="F29" i="2"/>
  <c r="F35" i="2" s="1"/>
  <c r="E29" i="2"/>
  <c r="E35" i="2" s="1"/>
  <c r="D29" i="2"/>
  <c r="D35" i="2" s="1"/>
  <c r="C29" i="2"/>
  <c r="C35" i="2" s="1"/>
  <c r="G28" i="2"/>
  <c r="G34" i="2" s="1"/>
  <c r="F28" i="2"/>
  <c r="F34" i="2" s="1"/>
  <c r="E28" i="2"/>
  <c r="E34" i="2" s="1"/>
  <c r="D28" i="2"/>
  <c r="C28" i="2"/>
  <c r="C34" i="2" s="1"/>
  <c r="G27" i="2"/>
  <c r="F27" i="2"/>
  <c r="F33" i="2" s="1"/>
  <c r="E27" i="2"/>
  <c r="D27" i="2"/>
  <c r="C27" i="2"/>
  <c r="B25" i="2"/>
  <c r="C21" i="2"/>
  <c r="E20" i="2"/>
  <c r="E19" i="2"/>
  <c r="E18" i="2"/>
  <c r="D18" i="2"/>
  <c r="E16" i="2"/>
  <c r="D16" i="2"/>
  <c r="C16" i="2"/>
  <c r="E15" i="2"/>
  <c r="E21" i="2" s="1"/>
  <c r="D15" i="2"/>
  <c r="D21" i="2" s="1"/>
  <c r="C15" i="2"/>
  <c r="E14" i="2"/>
  <c r="D14" i="2"/>
  <c r="D20" i="2" s="1"/>
  <c r="C14" i="2"/>
  <c r="C20" i="2" s="1"/>
  <c r="E13" i="2"/>
  <c r="D13" i="2"/>
  <c r="D19" i="2" s="1"/>
  <c r="C13" i="2"/>
  <c r="C19" i="2" s="1"/>
  <c r="E12" i="2"/>
  <c r="D12" i="2"/>
  <c r="C12" i="2"/>
  <c r="C18" i="2" s="1"/>
  <c r="A8" i="2"/>
  <c r="A7" i="2"/>
  <c r="A5" i="2"/>
  <c r="A4" i="2"/>
  <c r="A3" i="2"/>
  <c r="A2" i="2"/>
  <c r="A1" i="2"/>
  <c r="C17" i="2" l="1"/>
  <c r="G33" i="2"/>
  <c r="G32" i="2"/>
  <c r="D17" i="2"/>
  <c r="D32" i="2"/>
  <c r="E32" i="2"/>
  <c r="C46" i="2"/>
  <c r="H41" i="2"/>
  <c r="H48" i="2" s="1"/>
  <c r="G46" i="2"/>
  <c r="E46" i="2"/>
  <c r="G47" i="2"/>
  <c r="E61" i="2"/>
  <c r="E60" i="2"/>
  <c r="D62" i="2"/>
  <c r="D60" i="2"/>
  <c r="H56" i="2"/>
  <c r="H63" i="2" s="1"/>
  <c r="C60" i="2"/>
  <c r="F61" i="2"/>
  <c r="C75" i="2"/>
  <c r="H69" i="2"/>
  <c r="H76" i="2" s="1"/>
  <c r="C73" i="2"/>
  <c r="C33" i="2"/>
  <c r="C32" i="2"/>
  <c r="F47" i="2"/>
  <c r="F46" i="2"/>
  <c r="C49" i="2"/>
  <c r="H43" i="2"/>
  <c r="H50" i="2" s="1"/>
  <c r="F32" i="2"/>
  <c r="H44" i="2"/>
  <c r="H51" i="2" s="1"/>
  <c r="C47" i="2"/>
  <c r="H57" i="2"/>
  <c r="H64" i="2" s="1"/>
  <c r="G60" i="2"/>
  <c r="E74" i="2"/>
  <c r="E73" i="2"/>
  <c r="H70" i="2"/>
  <c r="H77" i="2" s="1"/>
  <c r="H85" i="2"/>
  <c r="H94" i="2" s="1"/>
  <c r="F88" i="2"/>
  <c r="E17" i="2"/>
  <c r="D33" i="2"/>
  <c r="H42" i="2"/>
  <c r="H49" i="2" s="1"/>
  <c r="C51" i="2"/>
  <c r="H45" i="2"/>
  <c r="H55" i="2"/>
  <c r="H62" i="2" s="1"/>
  <c r="C64" i="2"/>
  <c r="H58" i="2"/>
  <c r="H65" i="2" s="1"/>
  <c r="C77" i="2"/>
  <c r="H71" i="2"/>
  <c r="H78" i="2" s="1"/>
  <c r="D89" i="2"/>
  <c r="D88" i="2"/>
  <c r="H83" i="2"/>
  <c r="H92" i="2" s="1"/>
  <c r="H86" i="2"/>
  <c r="C107" i="2"/>
  <c r="H101" i="2"/>
  <c r="E106" i="2"/>
  <c r="E105" i="2"/>
  <c r="D73" i="2"/>
  <c r="C88" i="2"/>
  <c r="G88" i="2"/>
  <c r="C92" i="2"/>
  <c r="H84" i="2"/>
  <c r="H93" i="2" s="1"/>
  <c r="H102" i="2"/>
</calcChain>
</file>

<file path=xl/sharedStrings.xml><?xml version="1.0" encoding="utf-8"?>
<sst xmlns="http://schemas.openxmlformats.org/spreadsheetml/2006/main" count="141" uniqueCount="42">
  <si>
    <t>SECRETARÍA DISTRITAL DE SALUD BOGOTÁ D.C.</t>
  </si>
  <si>
    <t>DIRECCIÓN DE EPIDEMIOLOGÍA ANÁLISIS Y POLÍTICA DE LA SALUD COLECTIVA</t>
  </si>
  <si>
    <t>SUBDIRECCIÓN DE VIGILANCIA EN SALUD PÚBLICA</t>
  </si>
  <si>
    <t>GRUPO ANÁLISIS DE SITUACIÓN DE SALUD</t>
  </si>
  <si>
    <t>Sistematización Comité de Vigilancia Epidemiológico Distrital-2018</t>
  </si>
  <si>
    <t>FECHA</t>
  </si>
  <si>
    <t>LUGAR</t>
  </si>
  <si>
    <r>
      <rPr>
        <b/>
        <u/>
        <sz val="11"/>
        <color rgb="FF000000"/>
        <rFont val="Arial"/>
      </rPr>
      <t xml:space="preserve">Instrucciónes: </t>
    </r>
    <r>
      <rPr>
        <b/>
        <sz val="11"/>
        <color rgb="FF000000"/>
        <rFont val="Arial"/>
      </rPr>
      <t>Se deberá diligenciar la encuesta. Una vez entregadas se deben sistematizar en este archivo, la transcripción del contenido debe ser identico a lo diligenciado por cada uno de los usuarios, incluye la sistematización del segundo punto de la evaluación (comentarios y sugerencias) ubicado en la última columna de este archivo</t>
    </r>
  </si>
  <si>
    <t>De acuerdo con la calificación se asignará el valor correspondiente a las equivalencias que se relacionan a continuación</t>
  </si>
  <si>
    <t>Muy Bueno</t>
  </si>
  <si>
    <t xml:space="preserve">Bueno </t>
  </si>
  <si>
    <t xml:space="preserve">Regular </t>
  </si>
  <si>
    <t xml:space="preserve">Malo </t>
  </si>
  <si>
    <t>Muy Malo</t>
  </si>
  <si>
    <t>Aspectos a Evaluar</t>
  </si>
  <si>
    <t>Aspectos Generales del COVE</t>
  </si>
  <si>
    <t>Evaluación de los temas</t>
  </si>
  <si>
    <t>TEMA 1</t>
  </si>
  <si>
    <t>TEMA 2</t>
  </si>
  <si>
    <t>TEMA 3</t>
  </si>
  <si>
    <t>TEMA 4</t>
  </si>
  <si>
    <t>TEMA 5</t>
  </si>
  <si>
    <t>TEMA 6</t>
  </si>
  <si>
    <t xml:space="preserve">Encuesta </t>
  </si>
  <si>
    <t xml:space="preserve">Infraestructura y comodidad del lugar </t>
  </si>
  <si>
    <t>Cumplimiento del horario y del programa</t>
  </si>
  <si>
    <t>Utilidad de los contenidos abordados</t>
  </si>
  <si>
    <t>Metodología utilizada</t>
  </si>
  <si>
    <t xml:space="preserve">Grado de motivación del relator </t>
  </si>
  <si>
    <t>Calidad y claridad de la exposición</t>
  </si>
  <si>
    <t>Calidad y claridad de los ejemplos entregados (si aplica)</t>
  </si>
  <si>
    <t>Calidad del material  entregado</t>
  </si>
  <si>
    <t>Calidad y claridad de los ejemplos entregados (si aplica).</t>
  </si>
  <si>
    <t>centro de servicios especializados</t>
  </si>
  <si>
    <t>Criterios</t>
  </si>
  <si>
    <t>Evaluación de Aspectos Generales del COVE</t>
  </si>
  <si>
    <t>Equivalencia</t>
  </si>
  <si>
    <t xml:space="preserve">Muy Bueno    </t>
  </si>
  <si>
    <t xml:space="preserve">Bueno           </t>
  </si>
  <si>
    <t xml:space="preserve">Regular        </t>
  </si>
  <si>
    <t xml:space="preserve">Malo              </t>
  </si>
  <si>
    <t xml:space="preserve">Muy Malo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</si>
</sst>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rgb="FF000000"/>
      <name val="Calibri"/>
    </font>
    <font>
      <b/>
      <sz val="11"/>
      <name val="Arial"/>
    </font>
    <font>
      <b/>
      <sz val="11"/>
      <color rgb="FF000000"/>
      <name val="Arial"/>
    </font>
    <font>
      <sz val="16"/>
      <color rgb="FF000000"/>
      <name val="Arial"/>
    </font>
    <font>
      <sz val="11"/>
      <color rgb="FF000000"/>
      <name val="Arial"/>
    </font>
    <font>
      <b/>
      <u/>
      <sz val="11"/>
      <color rgb="FF000000"/>
      <name val="Arial"/>
    </font>
    <font>
      <b/>
      <sz val="12"/>
      <color rgb="FF000000"/>
      <name val="Arial"/>
    </font>
    <font>
      <sz val="11"/>
      <name val="Calibri"/>
    </font>
    <font>
      <b/>
      <sz val="13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FF8080"/>
        <bgColor rgb="FFFF8080"/>
      </patternFill>
    </fill>
    <fill>
      <patternFill patternType="solid">
        <fgColor rgb="FFFFCC00"/>
        <bgColor rgb="FFFFCC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164" fontId="0" fillId="0" borderId="0" xfId="0" applyNumberFormat="1" applyFont="1" applyAlignment="1"/>
    <xf numFmtId="0" fontId="4" fillId="4" borderId="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/>
    </xf>
    <xf numFmtId="164" fontId="8" fillId="12" borderId="35" xfId="0" applyNumberFormat="1" applyFont="1" applyFill="1" applyBorder="1" applyAlignment="1">
      <alignment horizontal="center"/>
    </xf>
    <xf numFmtId="164" fontId="8" fillId="12" borderId="36" xfId="0" applyNumberFormat="1" applyFont="1" applyFill="1" applyBorder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4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6" fillId="3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6" fillId="6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29" xfId="0" applyFont="1" applyBorder="1"/>
    <xf numFmtId="0" fontId="4" fillId="9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2</xdr:row>
      <xdr:rowOff>104775</xdr:rowOff>
    </xdr:from>
    <xdr:ext cx="11334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381000</xdr:colOff>
      <xdr:row>0</xdr:row>
      <xdr:rowOff>171450</xdr:rowOff>
    </xdr:from>
    <xdr:ext cx="1390650" cy="5810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workbookViewId="0">
      <selection sqref="A1:D1"/>
    </sheetView>
  </sheetViews>
  <sheetFormatPr baseColWidth="10" defaultColWidth="14.42578125" defaultRowHeight="15" customHeight="1"/>
  <cols>
    <col min="1" max="1" width="15" customWidth="1"/>
    <col min="2" max="2" width="18.140625" customWidth="1"/>
    <col min="3" max="3" width="16.85546875" customWidth="1"/>
    <col min="4" max="4" width="16.140625" customWidth="1"/>
    <col min="5" max="5" width="14" customWidth="1"/>
    <col min="6" max="6" width="16.28515625" customWidth="1"/>
    <col min="7" max="7" width="12.5703125" customWidth="1"/>
    <col min="8" max="8" width="13.140625" customWidth="1"/>
    <col min="9" max="9" width="12.42578125" customWidth="1"/>
    <col min="10" max="10" width="14.28515625" customWidth="1"/>
    <col min="11" max="11" width="12.42578125" customWidth="1"/>
    <col min="12" max="12" width="14.5703125" customWidth="1"/>
    <col min="13" max="13" width="13.85546875" customWidth="1"/>
    <col min="14" max="14" width="12.42578125" customWidth="1"/>
    <col min="15" max="15" width="14.140625" customWidth="1"/>
    <col min="16" max="16" width="12.5703125" customWidth="1"/>
    <col min="17" max="17" width="14.7109375" customWidth="1"/>
    <col min="18" max="18" width="13.28515625" customWidth="1"/>
    <col min="19" max="19" width="12.42578125" customWidth="1"/>
    <col min="20" max="20" width="15.140625" customWidth="1"/>
    <col min="21" max="21" width="12.42578125" customWidth="1"/>
    <col min="22" max="22" width="14.42578125" customWidth="1"/>
    <col min="23" max="23" width="12.85546875" customWidth="1"/>
    <col min="24" max="24" width="12.7109375" customWidth="1"/>
    <col min="25" max="25" width="14.140625" customWidth="1"/>
    <col min="26" max="26" width="12.42578125" customWidth="1"/>
    <col min="27" max="27" width="15.5703125" customWidth="1"/>
    <col min="28" max="28" width="14.140625" customWidth="1"/>
    <col min="29" max="29" width="15.28515625" customWidth="1"/>
    <col min="30" max="30" width="14.140625" customWidth="1"/>
    <col min="31" max="31" width="12.42578125" customWidth="1"/>
    <col min="32" max="32" width="15.5703125" customWidth="1"/>
    <col min="33" max="33" width="14.140625" customWidth="1"/>
    <col min="34" max="34" width="15.28515625" customWidth="1"/>
  </cols>
  <sheetData>
    <row r="1" spans="1:34" ht="14.25" customHeight="1">
      <c r="A1" s="148" t="s">
        <v>0</v>
      </c>
      <c r="B1" s="149"/>
      <c r="C1" s="149"/>
      <c r="D1" s="14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>
      <c r="A2" s="148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4">
      <c r="A3" s="148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</row>
    <row r="4" spans="1:34">
      <c r="A4" s="148" t="s">
        <v>3</v>
      </c>
      <c r="B4" s="149"/>
      <c r="C4" s="149"/>
      <c r="D4" s="149"/>
      <c r="E4" s="1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4">
      <c r="A5" s="2" t="s">
        <v>4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4" ht="20.25" customHeight="1">
      <c r="A6" s="3" t="s">
        <v>5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0.25" customHeight="1">
      <c r="A7" s="3" t="s">
        <v>6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.75" customHeight="1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34.5" customHeight="1">
      <c r="A9" s="166" t="s">
        <v>7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6"/>
      <c r="O9" s="6"/>
      <c r="P9" s="6"/>
      <c r="Q9" s="6"/>
      <c r="R9" s="6"/>
      <c r="S9" s="6"/>
      <c r="T9" s="6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20.25" customHeight="1">
      <c r="A10" s="3" t="s">
        <v>8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20.25" customHeight="1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.75" customHeight="1">
      <c r="A12" s="7" t="s">
        <v>9</v>
      </c>
      <c r="B12" s="7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.75" customHeight="1">
      <c r="A13" s="7" t="s">
        <v>10</v>
      </c>
      <c r="B13" s="7">
        <v>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.75" customHeight="1">
      <c r="A14" s="7" t="s">
        <v>11</v>
      </c>
      <c r="B14" s="7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.75" customHeight="1">
      <c r="A15" s="7" t="s">
        <v>12</v>
      </c>
      <c r="B15" s="7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.75" customHeight="1">
      <c r="A16" s="7" t="s">
        <v>13</v>
      </c>
      <c r="B16" s="7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20.25" customHeight="1">
      <c r="A17" s="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.75" customHeight="1">
      <c r="A19" s="158" t="s">
        <v>14</v>
      </c>
      <c r="B19" s="160" t="s">
        <v>15</v>
      </c>
      <c r="C19" s="161"/>
      <c r="D19" s="162"/>
      <c r="E19" s="153" t="s">
        <v>16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2"/>
      <c r="AD19" s="8"/>
      <c r="AE19" s="8"/>
      <c r="AF19" s="8"/>
      <c r="AG19" s="8"/>
      <c r="AH19" s="8"/>
    </row>
    <row r="20" spans="1:34" ht="45.75" customHeight="1">
      <c r="A20" s="159"/>
      <c r="B20" s="163"/>
      <c r="C20" s="164"/>
      <c r="D20" s="165"/>
      <c r="E20" s="150" t="s">
        <v>17</v>
      </c>
      <c r="F20" s="151"/>
      <c r="G20" s="151"/>
      <c r="H20" s="151"/>
      <c r="I20" s="152"/>
      <c r="J20" s="150" t="s">
        <v>18</v>
      </c>
      <c r="K20" s="151"/>
      <c r="L20" s="151"/>
      <c r="M20" s="151"/>
      <c r="N20" s="152"/>
      <c r="O20" s="155" t="s">
        <v>19</v>
      </c>
      <c r="P20" s="151"/>
      <c r="Q20" s="151"/>
      <c r="R20" s="151"/>
      <c r="S20" s="156"/>
      <c r="T20" s="157" t="s">
        <v>20</v>
      </c>
      <c r="U20" s="151"/>
      <c r="V20" s="151"/>
      <c r="W20" s="151"/>
      <c r="X20" s="156"/>
      <c r="Y20" s="154" t="s">
        <v>21</v>
      </c>
      <c r="Z20" s="151"/>
      <c r="AA20" s="151"/>
      <c r="AB20" s="151"/>
      <c r="AC20" s="152"/>
      <c r="AD20" s="157" t="s">
        <v>22</v>
      </c>
      <c r="AE20" s="151"/>
      <c r="AF20" s="151"/>
      <c r="AG20" s="151"/>
      <c r="AH20" s="156"/>
    </row>
    <row r="21" spans="1:34" ht="90.75" customHeight="1">
      <c r="A21" s="9" t="s">
        <v>23</v>
      </c>
      <c r="B21" s="10" t="s">
        <v>24</v>
      </c>
      <c r="C21" s="11" t="s">
        <v>25</v>
      </c>
      <c r="D21" s="12" t="s">
        <v>26</v>
      </c>
      <c r="E21" s="13" t="s">
        <v>27</v>
      </c>
      <c r="F21" s="14" t="s">
        <v>28</v>
      </c>
      <c r="G21" s="14" t="s">
        <v>29</v>
      </c>
      <c r="H21" s="14" t="s">
        <v>30</v>
      </c>
      <c r="I21" s="15" t="s">
        <v>31</v>
      </c>
      <c r="J21" s="16" t="s">
        <v>27</v>
      </c>
      <c r="K21" s="17" t="s">
        <v>28</v>
      </c>
      <c r="L21" s="17" t="s">
        <v>29</v>
      </c>
      <c r="M21" s="17" t="s">
        <v>30</v>
      </c>
      <c r="N21" s="18" t="s">
        <v>31</v>
      </c>
      <c r="O21" s="19" t="s">
        <v>27</v>
      </c>
      <c r="P21" s="20" t="s">
        <v>28</v>
      </c>
      <c r="Q21" s="20" t="s">
        <v>29</v>
      </c>
      <c r="R21" s="20" t="s">
        <v>32</v>
      </c>
      <c r="S21" s="21" t="s">
        <v>31</v>
      </c>
      <c r="T21" s="22" t="s">
        <v>27</v>
      </c>
      <c r="U21" s="23" t="s">
        <v>28</v>
      </c>
      <c r="V21" s="23" t="s">
        <v>29</v>
      </c>
      <c r="W21" s="23" t="s">
        <v>30</v>
      </c>
      <c r="X21" s="24" t="s">
        <v>31</v>
      </c>
      <c r="Y21" s="25" t="s">
        <v>27</v>
      </c>
      <c r="Z21" s="26" t="s">
        <v>28</v>
      </c>
      <c r="AA21" s="26" t="s">
        <v>29</v>
      </c>
      <c r="AB21" s="26" t="s">
        <v>30</v>
      </c>
      <c r="AC21" s="27" t="s">
        <v>31</v>
      </c>
      <c r="AD21" s="22" t="s">
        <v>27</v>
      </c>
      <c r="AE21" s="23" t="s">
        <v>28</v>
      </c>
      <c r="AF21" s="23" t="s">
        <v>29</v>
      </c>
      <c r="AG21" s="23" t="s">
        <v>30</v>
      </c>
      <c r="AH21" s="24" t="s">
        <v>31</v>
      </c>
    </row>
    <row r="22" spans="1:34" ht="14.25" customHeight="1">
      <c r="A22" s="28">
        <v>1</v>
      </c>
      <c r="B22" s="29"/>
      <c r="C22" s="30"/>
      <c r="D22" s="31"/>
      <c r="E22" s="32">
        <v>4</v>
      </c>
      <c r="F22" s="33">
        <v>4</v>
      </c>
      <c r="G22" s="33">
        <v>4</v>
      </c>
      <c r="H22" s="33">
        <v>4</v>
      </c>
      <c r="I22" s="34">
        <v>4</v>
      </c>
      <c r="J22" s="35">
        <v>5</v>
      </c>
      <c r="K22" s="36">
        <v>5</v>
      </c>
      <c r="L22" s="36">
        <v>5</v>
      </c>
      <c r="M22" s="36">
        <v>5</v>
      </c>
      <c r="N22" s="37">
        <v>5</v>
      </c>
      <c r="O22" s="38">
        <v>4</v>
      </c>
      <c r="P22" s="39">
        <v>4</v>
      </c>
      <c r="Q22" s="39">
        <v>4</v>
      </c>
      <c r="R22" s="39">
        <v>4</v>
      </c>
      <c r="S22" s="40">
        <v>4</v>
      </c>
      <c r="T22" s="41">
        <v>4</v>
      </c>
      <c r="U22" s="42">
        <v>4</v>
      </c>
      <c r="V22" s="42">
        <v>4</v>
      </c>
      <c r="W22" s="42">
        <v>4</v>
      </c>
      <c r="X22" s="43">
        <v>4</v>
      </c>
      <c r="Y22" s="44">
        <v>4</v>
      </c>
      <c r="Z22" s="45">
        <v>4</v>
      </c>
      <c r="AA22" s="45">
        <v>4</v>
      </c>
      <c r="AB22" s="45">
        <v>4</v>
      </c>
      <c r="AC22" s="46">
        <v>4</v>
      </c>
      <c r="AD22" s="41"/>
      <c r="AE22" s="42"/>
      <c r="AF22" s="47"/>
      <c r="AG22" s="47"/>
      <c r="AH22" s="48"/>
    </row>
    <row r="23" spans="1:34" ht="14.25" customHeight="1">
      <c r="A23" s="49">
        <v>2</v>
      </c>
      <c r="B23" s="50">
        <v>5</v>
      </c>
      <c r="C23" s="30">
        <v>5</v>
      </c>
      <c r="D23" s="31">
        <v>5</v>
      </c>
      <c r="E23" s="51">
        <v>5</v>
      </c>
      <c r="F23" s="52">
        <v>5</v>
      </c>
      <c r="G23" s="52">
        <v>5</v>
      </c>
      <c r="H23" s="52">
        <v>5</v>
      </c>
      <c r="I23" s="53"/>
      <c r="J23" s="54">
        <v>4</v>
      </c>
      <c r="K23" s="55">
        <v>4</v>
      </c>
      <c r="L23" s="55">
        <v>4</v>
      </c>
      <c r="M23" s="55">
        <v>4</v>
      </c>
      <c r="N23" s="56"/>
      <c r="O23" s="57">
        <v>5</v>
      </c>
      <c r="P23" s="58">
        <v>5</v>
      </c>
      <c r="Q23" s="58">
        <v>5</v>
      </c>
      <c r="R23" s="58">
        <v>5</v>
      </c>
      <c r="S23" s="59"/>
      <c r="T23" s="60">
        <v>4</v>
      </c>
      <c r="U23" s="61">
        <v>4</v>
      </c>
      <c r="V23" s="61">
        <v>4</v>
      </c>
      <c r="W23" s="61">
        <v>4</v>
      </c>
      <c r="X23" s="62"/>
      <c r="Y23" s="63"/>
      <c r="Z23" s="64"/>
      <c r="AA23" s="64"/>
      <c r="AB23" s="64"/>
      <c r="AC23" s="65"/>
      <c r="AD23" s="60"/>
      <c r="AE23" s="61"/>
      <c r="AF23" s="66"/>
      <c r="AG23" s="66"/>
      <c r="AH23" s="62"/>
    </row>
    <row r="24" spans="1:34" ht="14.25" customHeight="1">
      <c r="A24" s="67">
        <v>3</v>
      </c>
      <c r="B24" s="50"/>
      <c r="C24" s="30"/>
      <c r="D24" s="31"/>
      <c r="E24" s="51">
        <v>4</v>
      </c>
      <c r="F24" s="52">
        <v>4</v>
      </c>
      <c r="G24" s="52">
        <v>5</v>
      </c>
      <c r="H24" s="52"/>
      <c r="I24" s="68"/>
      <c r="J24" s="54">
        <v>4</v>
      </c>
      <c r="K24" s="55">
        <v>4</v>
      </c>
      <c r="L24" s="55">
        <v>4</v>
      </c>
      <c r="M24" s="55"/>
      <c r="N24" s="69"/>
      <c r="O24" s="57"/>
      <c r="P24" s="58"/>
      <c r="Q24" s="58"/>
      <c r="R24" s="58"/>
      <c r="S24" s="70"/>
      <c r="T24" s="60"/>
      <c r="U24" s="61"/>
      <c r="V24" s="61"/>
      <c r="W24" s="61"/>
      <c r="X24" s="71"/>
      <c r="Y24" s="63"/>
      <c r="Z24" s="64"/>
      <c r="AA24" s="64"/>
      <c r="AB24" s="64"/>
      <c r="AC24" s="72"/>
      <c r="AD24" s="60"/>
      <c r="AE24" s="61"/>
      <c r="AF24" s="61"/>
      <c r="AG24" s="61"/>
      <c r="AH24" s="71"/>
    </row>
    <row r="25" spans="1:34" ht="14.25" customHeight="1">
      <c r="A25" s="67">
        <v>4</v>
      </c>
      <c r="B25" s="30"/>
      <c r="C25" s="30"/>
      <c r="D25" s="31"/>
      <c r="E25" s="51">
        <v>4</v>
      </c>
      <c r="F25" s="52">
        <v>4</v>
      </c>
      <c r="G25" s="52">
        <v>4</v>
      </c>
      <c r="H25" s="52">
        <v>4</v>
      </c>
      <c r="I25" s="68">
        <v>4</v>
      </c>
      <c r="J25" s="54">
        <v>4</v>
      </c>
      <c r="K25" s="55">
        <v>4</v>
      </c>
      <c r="L25" s="55">
        <v>4</v>
      </c>
      <c r="M25" s="55">
        <v>4</v>
      </c>
      <c r="N25" s="69">
        <v>4</v>
      </c>
      <c r="O25" s="57">
        <v>4</v>
      </c>
      <c r="P25" s="58">
        <v>4</v>
      </c>
      <c r="Q25" s="58">
        <v>4</v>
      </c>
      <c r="R25" s="58">
        <v>4</v>
      </c>
      <c r="S25" s="70">
        <v>4</v>
      </c>
      <c r="T25" s="60">
        <v>4</v>
      </c>
      <c r="U25" s="61">
        <v>4</v>
      </c>
      <c r="V25" s="61">
        <v>4</v>
      </c>
      <c r="W25" s="61">
        <v>4</v>
      </c>
      <c r="X25" s="71">
        <v>4</v>
      </c>
      <c r="Y25" s="63"/>
      <c r="Z25" s="64"/>
      <c r="AA25" s="64"/>
      <c r="AB25" s="64"/>
      <c r="AC25" s="72"/>
      <c r="AD25" s="60"/>
      <c r="AE25" s="61"/>
      <c r="AF25" s="61"/>
      <c r="AG25" s="61"/>
      <c r="AH25" s="71"/>
    </row>
    <row r="26" spans="1:34" ht="14.25" customHeight="1">
      <c r="A26" s="67">
        <v>5</v>
      </c>
      <c r="B26" s="50">
        <v>4</v>
      </c>
      <c r="C26" s="30">
        <v>4</v>
      </c>
      <c r="D26" s="31">
        <v>4</v>
      </c>
      <c r="E26" s="51">
        <v>5</v>
      </c>
      <c r="F26" s="52">
        <v>5</v>
      </c>
      <c r="G26" s="52">
        <v>5</v>
      </c>
      <c r="H26" s="52">
        <v>5</v>
      </c>
      <c r="I26" s="68">
        <v>5</v>
      </c>
      <c r="J26" s="54">
        <v>5</v>
      </c>
      <c r="K26" s="55">
        <v>5</v>
      </c>
      <c r="L26" s="55">
        <v>5</v>
      </c>
      <c r="M26" s="55">
        <v>5</v>
      </c>
      <c r="N26" s="69">
        <v>5</v>
      </c>
      <c r="O26" s="57">
        <v>4</v>
      </c>
      <c r="P26" s="58">
        <v>4</v>
      </c>
      <c r="Q26" s="58">
        <v>4</v>
      </c>
      <c r="R26" s="58">
        <v>4</v>
      </c>
      <c r="S26" s="70">
        <v>4</v>
      </c>
      <c r="T26" s="60"/>
      <c r="U26" s="61"/>
      <c r="V26" s="61"/>
      <c r="W26" s="61"/>
      <c r="X26" s="71"/>
      <c r="Y26" s="63"/>
      <c r="Z26" s="64"/>
      <c r="AA26" s="64"/>
      <c r="AB26" s="64"/>
      <c r="AC26" s="72"/>
      <c r="AD26" s="60"/>
      <c r="AE26" s="61"/>
      <c r="AF26" s="61"/>
      <c r="AG26" s="61"/>
      <c r="AH26" s="71"/>
    </row>
    <row r="27" spans="1:34" ht="14.25" customHeight="1">
      <c r="A27" s="67">
        <v>6</v>
      </c>
      <c r="B27" s="50">
        <v>4</v>
      </c>
      <c r="C27" s="30">
        <v>4</v>
      </c>
      <c r="D27" s="31">
        <v>4</v>
      </c>
      <c r="E27" s="51">
        <v>5</v>
      </c>
      <c r="F27" s="52">
        <v>5</v>
      </c>
      <c r="G27" s="52">
        <v>5</v>
      </c>
      <c r="H27" s="52">
        <v>5</v>
      </c>
      <c r="I27" s="68">
        <v>5</v>
      </c>
      <c r="J27" s="54">
        <v>5</v>
      </c>
      <c r="K27" s="55">
        <v>5</v>
      </c>
      <c r="L27" s="55">
        <v>5</v>
      </c>
      <c r="M27" s="55">
        <v>5</v>
      </c>
      <c r="N27" s="69">
        <v>5</v>
      </c>
      <c r="O27" s="57">
        <v>5</v>
      </c>
      <c r="P27" s="58">
        <v>5</v>
      </c>
      <c r="Q27" s="58">
        <v>5</v>
      </c>
      <c r="R27" s="58">
        <v>5</v>
      </c>
      <c r="S27" s="70">
        <v>5</v>
      </c>
      <c r="T27" s="60"/>
      <c r="U27" s="61"/>
      <c r="V27" s="61"/>
      <c r="W27" s="61"/>
      <c r="X27" s="71"/>
      <c r="Y27" s="63"/>
      <c r="Z27" s="64"/>
      <c r="AA27" s="64"/>
      <c r="AB27" s="64"/>
      <c r="AC27" s="65"/>
      <c r="AD27" s="73"/>
      <c r="AE27" s="66"/>
      <c r="AF27" s="66"/>
      <c r="AG27" s="66"/>
      <c r="AH27" s="62"/>
    </row>
    <row r="28" spans="1:34" ht="14.25" customHeight="1">
      <c r="A28" s="67">
        <v>7</v>
      </c>
      <c r="B28" s="50">
        <v>3</v>
      </c>
      <c r="C28" s="30">
        <v>5</v>
      </c>
      <c r="D28" s="31">
        <v>5</v>
      </c>
      <c r="E28" s="74">
        <v>5</v>
      </c>
      <c r="F28" s="52">
        <v>5</v>
      </c>
      <c r="G28" s="52">
        <v>5</v>
      </c>
      <c r="H28" s="52">
        <v>5</v>
      </c>
      <c r="I28" s="68">
        <v>5</v>
      </c>
      <c r="J28" s="75">
        <v>3</v>
      </c>
      <c r="K28" s="55">
        <v>3</v>
      </c>
      <c r="L28" s="55">
        <v>4</v>
      </c>
      <c r="M28" s="55">
        <v>4</v>
      </c>
      <c r="N28" s="69"/>
      <c r="O28" s="76">
        <v>5</v>
      </c>
      <c r="P28" s="58">
        <v>5</v>
      </c>
      <c r="Q28" s="58">
        <v>5</v>
      </c>
      <c r="R28" s="58">
        <v>5</v>
      </c>
      <c r="S28" s="70">
        <v>5</v>
      </c>
      <c r="T28" s="77"/>
      <c r="U28" s="61"/>
      <c r="V28" s="61"/>
      <c r="W28" s="61"/>
      <c r="X28" s="71"/>
      <c r="Y28" s="78"/>
      <c r="Z28" s="79"/>
      <c r="AA28" s="79"/>
      <c r="AB28" s="79"/>
      <c r="AC28" s="65"/>
      <c r="AD28" s="80"/>
      <c r="AE28" s="66"/>
      <c r="AF28" s="66"/>
      <c r="AG28" s="66"/>
      <c r="AH28" s="62"/>
    </row>
    <row r="29" spans="1:34" ht="14.25" customHeight="1">
      <c r="A29" s="67">
        <v>8</v>
      </c>
      <c r="B29" s="50">
        <v>4</v>
      </c>
      <c r="C29" s="30">
        <v>4</v>
      </c>
      <c r="D29" s="31">
        <v>4</v>
      </c>
      <c r="E29" s="74">
        <v>4</v>
      </c>
      <c r="F29" s="52">
        <v>5</v>
      </c>
      <c r="G29" s="52">
        <v>5</v>
      </c>
      <c r="H29" s="52">
        <v>5</v>
      </c>
      <c r="I29" s="68">
        <v>4</v>
      </c>
      <c r="J29" s="75">
        <v>4</v>
      </c>
      <c r="K29" s="55">
        <v>4</v>
      </c>
      <c r="L29" s="55">
        <v>4</v>
      </c>
      <c r="M29" s="55">
        <v>4</v>
      </c>
      <c r="N29" s="69">
        <v>4</v>
      </c>
      <c r="O29" s="76">
        <v>4</v>
      </c>
      <c r="P29" s="58">
        <v>4</v>
      </c>
      <c r="Q29" s="58">
        <v>4</v>
      </c>
      <c r="R29" s="58">
        <v>4</v>
      </c>
      <c r="S29" s="70">
        <v>4</v>
      </c>
      <c r="T29" s="77"/>
      <c r="U29" s="61"/>
      <c r="V29" s="61"/>
      <c r="W29" s="61"/>
      <c r="X29" s="71"/>
      <c r="Y29" s="81"/>
      <c r="Z29" s="64"/>
      <c r="AA29" s="64"/>
      <c r="AB29" s="64"/>
      <c r="AC29" s="72"/>
      <c r="AD29" s="80"/>
      <c r="AE29" s="66"/>
      <c r="AF29" s="66"/>
      <c r="AG29" s="66"/>
      <c r="AH29" s="62"/>
    </row>
    <row r="30" spans="1:34" ht="14.25" customHeight="1">
      <c r="A30" s="67">
        <v>9</v>
      </c>
      <c r="B30" s="50">
        <v>3</v>
      </c>
      <c r="C30" s="30">
        <v>4</v>
      </c>
      <c r="D30" s="31">
        <v>5</v>
      </c>
      <c r="E30" s="74">
        <v>5</v>
      </c>
      <c r="F30" s="52">
        <v>5</v>
      </c>
      <c r="G30" s="52">
        <v>5</v>
      </c>
      <c r="H30" s="52">
        <v>5</v>
      </c>
      <c r="I30" s="68">
        <v>5</v>
      </c>
      <c r="J30" s="75">
        <v>5</v>
      </c>
      <c r="K30" s="55">
        <v>5</v>
      </c>
      <c r="L30" s="55">
        <v>5</v>
      </c>
      <c r="M30" s="55">
        <v>5</v>
      </c>
      <c r="N30" s="69">
        <v>5</v>
      </c>
      <c r="O30" s="76"/>
      <c r="P30" s="58"/>
      <c r="Q30" s="58"/>
      <c r="R30" s="58"/>
      <c r="S30" s="70"/>
      <c r="T30" s="77"/>
      <c r="U30" s="61"/>
      <c r="V30" s="61"/>
      <c r="W30" s="61"/>
      <c r="X30" s="71"/>
      <c r="Y30" s="81"/>
      <c r="Z30" s="64"/>
      <c r="AA30" s="64"/>
      <c r="AB30" s="64"/>
      <c r="AC30" s="72"/>
      <c r="AD30" s="77"/>
      <c r="AE30" s="61"/>
      <c r="AF30" s="61"/>
      <c r="AG30" s="61"/>
      <c r="AH30" s="71"/>
    </row>
    <row r="31" spans="1:34" ht="14.25" customHeight="1">
      <c r="A31" s="67">
        <v>10</v>
      </c>
      <c r="B31" s="50">
        <v>3</v>
      </c>
      <c r="C31" s="30">
        <v>5</v>
      </c>
      <c r="D31" s="31">
        <v>5</v>
      </c>
      <c r="E31" s="74">
        <v>5</v>
      </c>
      <c r="F31" s="52">
        <v>5</v>
      </c>
      <c r="G31" s="52">
        <v>4</v>
      </c>
      <c r="H31" s="52">
        <v>5</v>
      </c>
      <c r="I31" s="68">
        <v>5</v>
      </c>
      <c r="J31" s="75">
        <v>5</v>
      </c>
      <c r="K31" s="55">
        <v>4</v>
      </c>
      <c r="L31" s="55">
        <v>4</v>
      </c>
      <c r="M31" s="55">
        <v>4</v>
      </c>
      <c r="N31" s="69">
        <v>4</v>
      </c>
      <c r="O31" s="76">
        <v>4</v>
      </c>
      <c r="P31" s="58">
        <v>4</v>
      </c>
      <c r="Q31" s="58">
        <v>4</v>
      </c>
      <c r="R31" s="58">
        <v>4</v>
      </c>
      <c r="S31" s="70">
        <v>4</v>
      </c>
      <c r="T31" s="77"/>
      <c r="U31" s="61"/>
      <c r="V31" s="61"/>
      <c r="W31" s="61"/>
      <c r="X31" s="71"/>
      <c r="Y31" s="78"/>
      <c r="Z31" s="79"/>
      <c r="AA31" s="79"/>
      <c r="AB31" s="79"/>
      <c r="AC31" s="65"/>
      <c r="AD31" s="80"/>
      <c r="AE31" s="66"/>
      <c r="AF31" s="66"/>
      <c r="AG31" s="66"/>
      <c r="AH31" s="62"/>
    </row>
    <row r="32" spans="1:34" ht="14.25" customHeight="1">
      <c r="A32" s="67">
        <v>11</v>
      </c>
      <c r="B32" s="50">
        <v>4</v>
      </c>
      <c r="C32" s="30">
        <v>4</v>
      </c>
      <c r="D32" s="31">
        <v>4</v>
      </c>
      <c r="E32" s="74">
        <v>4</v>
      </c>
      <c r="F32" s="52">
        <v>5</v>
      </c>
      <c r="G32" s="52">
        <v>5</v>
      </c>
      <c r="H32" s="52">
        <v>5</v>
      </c>
      <c r="I32" s="68">
        <v>4</v>
      </c>
      <c r="J32" s="75">
        <v>4</v>
      </c>
      <c r="K32" s="55">
        <v>4</v>
      </c>
      <c r="L32" s="55">
        <v>4</v>
      </c>
      <c r="M32" s="55">
        <v>4</v>
      </c>
      <c r="N32" s="69">
        <v>4</v>
      </c>
      <c r="O32" s="76">
        <v>4</v>
      </c>
      <c r="P32" s="58">
        <v>4</v>
      </c>
      <c r="Q32" s="58">
        <v>4</v>
      </c>
      <c r="R32" s="58">
        <v>4</v>
      </c>
      <c r="S32" s="70">
        <v>4</v>
      </c>
      <c r="T32" s="77">
        <v>4</v>
      </c>
      <c r="U32" s="61">
        <v>4</v>
      </c>
      <c r="V32" s="61">
        <v>4</v>
      </c>
      <c r="W32" s="61">
        <v>4</v>
      </c>
      <c r="X32" s="71">
        <v>4</v>
      </c>
      <c r="Y32" s="81">
        <v>4</v>
      </c>
      <c r="Z32" s="64">
        <v>4</v>
      </c>
      <c r="AA32" s="64">
        <v>4</v>
      </c>
      <c r="AB32" s="64">
        <v>4</v>
      </c>
      <c r="AC32" s="72">
        <v>4</v>
      </c>
      <c r="AD32" s="77">
        <v>4</v>
      </c>
      <c r="AE32" s="61">
        <v>4</v>
      </c>
      <c r="AF32" s="61">
        <v>4</v>
      </c>
      <c r="AG32" s="61">
        <v>4</v>
      </c>
      <c r="AH32" s="71">
        <v>4</v>
      </c>
    </row>
    <row r="33" spans="1:34" ht="14.25" customHeight="1">
      <c r="A33" s="67">
        <v>12</v>
      </c>
      <c r="B33" s="30">
        <v>4</v>
      </c>
      <c r="C33" s="30">
        <v>5</v>
      </c>
      <c r="D33" s="31">
        <v>5</v>
      </c>
      <c r="E33" s="74">
        <v>5</v>
      </c>
      <c r="F33" s="52">
        <v>5</v>
      </c>
      <c r="G33" s="52">
        <v>5</v>
      </c>
      <c r="H33" s="52">
        <v>5</v>
      </c>
      <c r="I33" s="68">
        <v>5</v>
      </c>
      <c r="J33" s="75">
        <v>5</v>
      </c>
      <c r="K33" s="55">
        <v>5</v>
      </c>
      <c r="L33" s="55">
        <v>5</v>
      </c>
      <c r="M33" s="55">
        <v>5</v>
      </c>
      <c r="N33" s="69">
        <v>5</v>
      </c>
      <c r="O33" s="76">
        <v>5</v>
      </c>
      <c r="P33" s="58">
        <v>5</v>
      </c>
      <c r="Q33" s="58">
        <v>5</v>
      </c>
      <c r="R33" s="58">
        <v>5</v>
      </c>
      <c r="S33" s="70">
        <v>5</v>
      </c>
      <c r="T33" s="77">
        <v>5</v>
      </c>
      <c r="U33" s="61">
        <v>5</v>
      </c>
      <c r="V33" s="61">
        <v>5</v>
      </c>
      <c r="W33" s="61">
        <v>5</v>
      </c>
      <c r="X33" s="71">
        <v>5</v>
      </c>
      <c r="Y33" s="81"/>
      <c r="Z33" s="64"/>
      <c r="AA33" s="64"/>
      <c r="AB33" s="64"/>
      <c r="AC33" s="72"/>
      <c r="AD33" s="80"/>
      <c r="AE33" s="66"/>
      <c r="AF33" s="66"/>
      <c r="AG33" s="66"/>
      <c r="AH33" s="62"/>
    </row>
    <row r="34" spans="1:34" ht="14.25" customHeight="1">
      <c r="A34" s="67">
        <v>13</v>
      </c>
      <c r="B34" s="30">
        <v>4</v>
      </c>
      <c r="C34" s="30">
        <v>4</v>
      </c>
      <c r="D34" s="31">
        <v>5</v>
      </c>
      <c r="E34" s="74">
        <v>5</v>
      </c>
      <c r="F34" s="52">
        <v>5</v>
      </c>
      <c r="G34" s="52">
        <v>5</v>
      </c>
      <c r="H34" s="52">
        <v>5</v>
      </c>
      <c r="I34" s="68">
        <v>5</v>
      </c>
      <c r="J34" s="75">
        <v>5</v>
      </c>
      <c r="K34" s="55">
        <v>5</v>
      </c>
      <c r="L34" s="55">
        <v>5</v>
      </c>
      <c r="M34" s="55">
        <v>5</v>
      </c>
      <c r="N34" s="69">
        <v>5</v>
      </c>
      <c r="O34" s="76"/>
      <c r="P34" s="58">
        <v>5</v>
      </c>
      <c r="Q34" s="58">
        <v>5</v>
      </c>
      <c r="R34" s="58">
        <v>5</v>
      </c>
      <c r="S34" s="70">
        <v>5</v>
      </c>
      <c r="T34" s="77"/>
      <c r="U34" s="61"/>
      <c r="V34" s="61"/>
      <c r="W34" s="61"/>
      <c r="X34" s="71"/>
      <c r="Y34" s="81"/>
      <c r="Z34" s="64"/>
      <c r="AA34" s="64"/>
      <c r="AB34" s="64"/>
      <c r="AC34" s="72"/>
      <c r="AD34" s="80"/>
      <c r="AE34" s="66"/>
      <c r="AF34" s="66"/>
      <c r="AG34" s="66"/>
      <c r="AH34" s="62"/>
    </row>
    <row r="35" spans="1:34" ht="14.25" customHeight="1">
      <c r="A35" s="67">
        <v>14</v>
      </c>
      <c r="B35" s="50">
        <v>4</v>
      </c>
      <c r="C35" s="30">
        <v>5</v>
      </c>
      <c r="D35" s="31">
        <v>5</v>
      </c>
      <c r="E35" s="74">
        <v>5</v>
      </c>
      <c r="F35" s="52">
        <v>5</v>
      </c>
      <c r="G35" s="52">
        <v>5</v>
      </c>
      <c r="H35" s="52">
        <v>5</v>
      </c>
      <c r="I35" s="68">
        <v>5</v>
      </c>
      <c r="J35" s="75">
        <v>4</v>
      </c>
      <c r="K35" s="55">
        <v>4</v>
      </c>
      <c r="L35" s="55">
        <v>5</v>
      </c>
      <c r="M35" s="55">
        <v>4</v>
      </c>
      <c r="N35" s="69">
        <v>4</v>
      </c>
      <c r="O35" s="76">
        <v>5</v>
      </c>
      <c r="P35" s="58">
        <v>5</v>
      </c>
      <c r="Q35" s="58">
        <v>5</v>
      </c>
      <c r="R35" s="58">
        <v>5</v>
      </c>
      <c r="S35" s="70">
        <v>5</v>
      </c>
      <c r="T35" s="77"/>
      <c r="U35" s="61"/>
      <c r="V35" s="61"/>
      <c r="W35" s="61"/>
      <c r="X35" s="71"/>
      <c r="Y35" s="78"/>
      <c r="Z35" s="79"/>
      <c r="AA35" s="79"/>
      <c r="AB35" s="79"/>
      <c r="AC35" s="65"/>
      <c r="AD35" s="80"/>
      <c r="AE35" s="66"/>
      <c r="AF35" s="66"/>
      <c r="AG35" s="66"/>
      <c r="AH35" s="62"/>
    </row>
    <row r="36" spans="1:34" ht="14.25" customHeight="1">
      <c r="A36" s="67">
        <v>15</v>
      </c>
      <c r="B36" s="50">
        <v>4</v>
      </c>
      <c r="C36" s="30">
        <v>4</v>
      </c>
      <c r="D36" s="31">
        <v>5</v>
      </c>
      <c r="E36" s="74">
        <v>5</v>
      </c>
      <c r="F36" s="52">
        <v>5</v>
      </c>
      <c r="G36" s="52">
        <v>5</v>
      </c>
      <c r="H36" s="52">
        <v>5</v>
      </c>
      <c r="I36" s="68">
        <v>5</v>
      </c>
      <c r="J36" s="75">
        <v>5</v>
      </c>
      <c r="K36" s="55">
        <v>5</v>
      </c>
      <c r="L36" s="55">
        <v>5</v>
      </c>
      <c r="M36" s="55">
        <v>5</v>
      </c>
      <c r="N36" s="69">
        <v>5</v>
      </c>
      <c r="O36" s="76"/>
      <c r="P36" s="58"/>
      <c r="Q36" s="58"/>
      <c r="R36" s="58"/>
      <c r="S36" s="70"/>
      <c r="T36" s="77"/>
      <c r="U36" s="61"/>
      <c r="V36" s="61"/>
      <c r="W36" s="61"/>
      <c r="X36" s="71"/>
      <c r="Y36" s="81"/>
      <c r="Z36" s="64"/>
      <c r="AA36" s="64"/>
      <c r="AB36" s="64"/>
      <c r="AC36" s="72"/>
      <c r="AD36" s="80"/>
      <c r="AE36" s="66"/>
      <c r="AF36" s="66"/>
      <c r="AG36" s="66"/>
      <c r="AH36" s="62"/>
    </row>
    <row r="37" spans="1:34" ht="14.25" customHeight="1">
      <c r="A37" s="67">
        <v>16</v>
      </c>
      <c r="B37" s="50">
        <v>3</v>
      </c>
      <c r="C37" s="30">
        <v>5</v>
      </c>
      <c r="D37" s="31">
        <v>5</v>
      </c>
      <c r="E37" s="74">
        <v>5</v>
      </c>
      <c r="F37" s="52">
        <v>4</v>
      </c>
      <c r="G37" s="52">
        <v>5</v>
      </c>
      <c r="H37" s="52">
        <v>5</v>
      </c>
      <c r="I37" s="68">
        <v>4</v>
      </c>
      <c r="J37" s="75">
        <v>4</v>
      </c>
      <c r="K37" s="55">
        <v>4</v>
      </c>
      <c r="L37" s="55">
        <v>5</v>
      </c>
      <c r="M37" s="55">
        <v>5</v>
      </c>
      <c r="N37" s="69"/>
      <c r="O37" s="76"/>
      <c r="P37" s="58"/>
      <c r="Q37" s="58"/>
      <c r="R37" s="58"/>
      <c r="S37" s="70"/>
      <c r="T37" s="77"/>
      <c r="U37" s="61"/>
      <c r="V37" s="61"/>
      <c r="W37" s="61"/>
      <c r="X37" s="71"/>
      <c r="Y37" s="81"/>
      <c r="Z37" s="64"/>
      <c r="AA37" s="64"/>
      <c r="AB37" s="64"/>
      <c r="AC37" s="72"/>
      <c r="AD37" s="77"/>
      <c r="AE37" s="61"/>
      <c r="AF37" s="61"/>
      <c r="AG37" s="61"/>
      <c r="AH37" s="71"/>
    </row>
    <row r="38" spans="1:34" ht="14.25" customHeight="1">
      <c r="A38" s="67">
        <v>17</v>
      </c>
      <c r="B38" s="50">
        <v>3</v>
      </c>
      <c r="C38" s="30">
        <v>5</v>
      </c>
      <c r="D38" s="31">
        <v>5</v>
      </c>
      <c r="E38" s="74">
        <v>5</v>
      </c>
      <c r="F38" s="52">
        <v>5</v>
      </c>
      <c r="G38" s="52">
        <v>5</v>
      </c>
      <c r="H38" s="52">
        <v>5</v>
      </c>
      <c r="I38" s="68">
        <v>4</v>
      </c>
      <c r="J38" s="75">
        <v>4</v>
      </c>
      <c r="K38" s="55">
        <v>5</v>
      </c>
      <c r="L38" s="55">
        <v>5</v>
      </c>
      <c r="M38" s="55">
        <v>5</v>
      </c>
      <c r="N38" s="69">
        <v>4</v>
      </c>
      <c r="O38" s="76"/>
      <c r="P38" s="58"/>
      <c r="Q38" s="58"/>
      <c r="R38" s="58"/>
      <c r="S38" s="70"/>
      <c r="T38" s="77"/>
      <c r="U38" s="61"/>
      <c r="V38" s="61"/>
      <c r="W38" s="61"/>
      <c r="X38" s="71"/>
      <c r="Y38" s="78"/>
      <c r="Z38" s="79"/>
      <c r="AA38" s="79"/>
      <c r="AB38" s="79"/>
      <c r="AC38" s="65"/>
      <c r="AD38" s="77"/>
      <c r="AE38" s="61"/>
      <c r="AF38" s="61"/>
      <c r="AG38" s="61"/>
      <c r="AH38" s="71"/>
    </row>
    <row r="39" spans="1:34" ht="14.25" customHeight="1">
      <c r="A39" s="67">
        <v>18</v>
      </c>
      <c r="B39" s="50">
        <v>5</v>
      </c>
      <c r="C39" s="30">
        <v>5</v>
      </c>
      <c r="D39" s="31">
        <v>5</v>
      </c>
      <c r="E39" s="74">
        <v>5</v>
      </c>
      <c r="F39" s="52">
        <v>5</v>
      </c>
      <c r="G39" s="52">
        <v>5</v>
      </c>
      <c r="H39" s="52">
        <v>5</v>
      </c>
      <c r="I39" s="68"/>
      <c r="J39" s="75">
        <v>5</v>
      </c>
      <c r="K39" s="55">
        <v>5</v>
      </c>
      <c r="L39" s="55">
        <v>5</v>
      </c>
      <c r="M39" s="55">
        <v>5</v>
      </c>
      <c r="N39" s="69"/>
      <c r="O39" s="76">
        <v>4</v>
      </c>
      <c r="P39" s="58">
        <v>4</v>
      </c>
      <c r="Q39" s="58">
        <v>4</v>
      </c>
      <c r="R39" s="58">
        <v>4</v>
      </c>
      <c r="S39" s="70"/>
      <c r="T39" s="77"/>
      <c r="U39" s="61"/>
      <c r="V39" s="61"/>
      <c r="W39" s="61"/>
      <c r="X39" s="71"/>
      <c r="Y39" s="81"/>
      <c r="Z39" s="64"/>
      <c r="AA39" s="64"/>
      <c r="AB39" s="64"/>
      <c r="AC39" s="72"/>
      <c r="AD39" s="77"/>
      <c r="AE39" s="61"/>
      <c r="AF39" s="61"/>
      <c r="AG39" s="61"/>
      <c r="AH39" s="71"/>
    </row>
    <row r="40" spans="1:34" ht="14.25" customHeight="1">
      <c r="A40" s="67">
        <v>19</v>
      </c>
      <c r="B40" s="50">
        <v>5</v>
      </c>
      <c r="C40" s="30">
        <v>5</v>
      </c>
      <c r="D40" s="31">
        <v>5</v>
      </c>
      <c r="E40" s="74">
        <v>5</v>
      </c>
      <c r="F40" s="52">
        <v>5</v>
      </c>
      <c r="G40" s="52">
        <v>5</v>
      </c>
      <c r="H40" s="52">
        <v>5</v>
      </c>
      <c r="I40" s="68"/>
      <c r="J40" s="75">
        <v>5</v>
      </c>
      <c r="K40" s="55">
        <v>5</v>
      </c>
      <c r="L40" s="55">
        <v>5</v>
      </c>
      <c r="M40" s="55">
        <v>5</v>
      </c>
      <c r="N40" s="69"/>
      <c r="O40" s="76">
        <v>4</v>
      </c>
      <c r="P40" s="58">
        <v>4</v>
      </c>
      <c r="Q40" s="58">
        <v>4</v>
      </c>
      <c r="R40" s="58">
        <v>4</v>
      </c>
      <c r="S40" s="70"/>
      <c r="T40" s="77"/>
      <c r="U40" s="61"/>
      <c r="V40" s="61"/>
      <c r="W40" s="61"/>
      <c r="X40" s="71"/>
      <c r="Y40" s="81"/>
      <c r="Z40" s="64"/>
      <c r="AA40" s="64"/>
      <c r="AB40" s="64"/>
      <c r="AC40" s="72"/>
      <c r="AD40" s="77"/>
      <c r="AE40" s="61"/>
      <c r="AF40" s="61"/>
      <c r="AG40" s="61"/>
      <c r="AH40" s="71"/>
    </row>
    <row r="41" spans="1:34" ht="14.25" customHeight="1">
      <c r="A41" s="67">
        <v>20</v>
      </c>
      <c r="B41" s="50">
        <v>4</v>
      </c>
      <c r="C41" s="30">
        <v>4</v>
      </c>
      <c r="D41" s="31">
        <v>4</v>
      </c>
      <c r="E41" s="74">
        <v>5</v>
      </c>
      <c r="F41" s="52">
        <v>5</v>
      </c>
      <c r="G41" s="52">
        <v>5</v>
      </c>
      <c r="H41" s="52">
        <v>5</v>
      </c>
      <c r="I41" s="68">
        <v>5</v>
      </c>
      <c r="J41" s="75">
        <v>5</v>
      </c>
      <c r="K41" s="55">
        <v>5</v>
      </c>
      <c r="L41" s="55">
        <v>5</v>
      </c>
      <c r="M41" s="55">
        <v>5</v>
      </c>
      <c r="N41" s="69">
        <v>5</v>
      </c>
      <c r="O41" s="76">
        <v>4</v>
      </c>
      <c r="P41" s="58">
        <v>4</v>
      </c>
      <c r="Q41" s="58">
        <v>4</v>
      </c>
      <c r="R41" s="58">
        <v>4</v>
      </c>
      <c r="S41" s="70">
        <v>4</v>
      </c>
      <c r="T41" s="77"/>
      <c r="U41" s="61"/>
      <c r="V41" s="61"/>
      <c r="W41" s="61"/>
      <c r="X41" s="71"/>
      <c r="Y41" s="81"/>
      <c r="Z41" s="64"/>
      <c r="AA41" s="64"/>
      <c r="AB41" s="64"/>
      <c r="AC41" s="72"/>
      <c r="AD41" s="77"/>
      <c r="AE41" s="61"/>
      <c r="AF41" s="61"/>
      <c r="AG41" s="61"/>
      <c r="AH41" s="62"/>
    </row>
    <row r="42" spans="1:34" ht="14.25" customHeight="1">
      <c r="A42" s="67">
        <v>21</v>
      </c>
      <c r="B42" s="29">
        <v>4</v>
      </c>
      <c r="C42" s="30">
        <v>4</v>
      </c>
      <c r="D42" s="31">
        <v>4</v>
      </c>
      <c r="E42" s="32">
        <v>5</v>
      </c>
      <c r="F42" s="33">
        <v>5</v>
      </c>
      <c r="G42" s="33">
        <v>5</v>
      </c>
      <c r="H42" s="33">
        <v>5</v>
      </c>
      <c r="I42" s="34">
        <v>5</v>
      </c>
      <c r="J42" s="35">
        <v>5</v>
      </c>
      <c r="K42" s="36">
        <v>5</v>
      </c>
      <c r="L42" s="36">
        <v>5</v>
      </c>
      <c r="M42" s="36">
        <v>5</v>
      </c>
      <c r="N42" s="37">
        <v>5</v>
      </c>
      <c r="O42" s="38">
        <v>4</v>
      </c>
      <c r="P42" s="39">
        <v>4</v>
      </c>
      <c r="Q42" s="39">
        <v>4</v>
      </c>
      <c r="R42" s="39">
        <v>4</v>
      </c>
      <c r="S42" s="40">
        <v>4</v>
      </c>
      <c r="T42" s="41"/>
      <c r="U42" s="42"/>
      <c r="V42" s="42"/>
      <c r="W42" s="42"/>
      <c r="X42" s="43"/>
      <c r="Y42" s="44"/>
      <c r="Z42" s="45"/>
      <c r="AA42" s="45"/>
      <c r="AB42" s="45"/>
      <c r="AC42" s="46"/>
      <c r="AD42" s="41"/>
      <c r="AE42" s="42"/>
      <c r="AF42" s="42"/>
      <c r="AG42" s="42"/>
      <c r="AH42" s="43"/>
    </row>
    <row r="43" spans="1:34" ht="14.25" customHeight="1">
      <c r="A43" s="67">
        <v>22</v>
      </c>
      <c r="B43" s="50">
        <v>4</v>
      </c>
      <c r="C43" s="30">
        <v>4</v>
      </c>
      <c r="D43" s="31">
        <v>4</v>
      </c>
      <c r="E43" s="51">
        <v>5</v>
      </c>
      <c r="F43" s="52">
        <v>5</v>
      </c>
      <c r="G43" s="52">
        <v>5</v>
      </c>
      <c r="H43" s="52">
        <v>5</v>
      </c>
      <c r="I43" s="68">
        <v>5</v>
      </c>
      <c r="J43" s="54">
        <v>5</v>
      </c>
      <c r="K43" s="55">
        <v>5</v>
      </c>
      <c r="L43" s="55">
        <v>5</v>
      </c>
      <c r="M43" s="55">
        <v>5</v>
      </c>
      <c r="N43" s="69">
        <v>5</v>
      </c>
      <c r="O43" s="57">
        <v>4</v>
      </c>
      <c r="P43" s="58">
        <v>4</v>
      </c>
      <c r="Q43" s="58">
        <v>4</v>
      </c>
      <c r="R43" s="58">
        <v>4</v>
      </c>
      <c r="S43" s="70">
        <v>4</v>
      </c>
      <c r="T43" s="60">
        <v>4</v>
      </c>
      <c r="U43" s="61">
        <v>4</v>
      </c>
      <c r="V43" s="61">
        <v>4</v>
      </c>
      <c r="W43" s="61">
        <v>4</v>
      </c>
      <c r="X43" s="71">
        <v>4</v>
      </c>
      <c r="Y43" s="63">
        <v>5</v>
      </c>
      <c r="Z43" s="64">
        <v>5</v>
      </c>
      <c r="AA43" s="64">
        <v>5</v>
      </c>
      <c r="AB43" s="64">
        <v>5</v>
      </c>
      <c r="AC43" s="72">
        <v>5</v>
      </c>
      <c r="AD43" s="73"/>
      <c r="AE43" s="66"/>
      <c r="AF43" s="66"/>
      <c r="AG43" s="66"/>
      <c r="AH43" s="62"/>
    </row>
    <row r="44" spans="1:34" ht="14.25" customHeight="1">
      <c r="A44" s="67">
        <v>23</v>
      </c>
      <c r="B44" s="50">
        <v>2</v>
      </c>
      <c r="C44" s="30">
        <v>4</v>
      </c>
      <c r="D44" s="31">
        <v>4</v>
      </c>
      <c r="E44" s="51">
        <v>5</v>
      </c>
      <c r="F44" s="52">
        <v>5</v>
      </c>
      <c r="G44" s="52">
        <v>5</v>
      </c>
      <c r="H44" s="52">
        <v>5</v>
      </c>
      <c r="I44" s="68"/>
      <c r="J44" s="54">
        <v>4</v>
      </c>
      <c r="K44" s="55">
        <v>4</v>
      </c>
      <c r="L44" s="55">
        <v>4</v>
      </c>
      <c r="M44" s="55">
        <v>4</v>
      </c>
      <c r="N44" s="69"/>
      <c r="O44" s="57">
        <v>3</v>
      </c>
      <c r="P44" s="58">
        <v>3</v>
      </c>
      <c r="Q44" s="58">
        <v>3</v>
      </c>
      <c r="R44" s="58">
        <v>3</v>
      </c>
      <c r="S44" s="70"/>
      <c r="T44" s="60">
        <v>3</v>
      </c>
      <c r="U44" s="61">
        <v>3</v>
      </c>
      <c r="V44" s="61">
        <v>3</v>
      </c>
      <c r="W44" s="61">
        <v>3</v>
      </c>
      <c r="X44" s="71"/>
      <c r="Y44" s="63"/>
      <c r="Z44" s="64"/>
      <c r="AA44" s="64"/>
      <c r="AB44" s="64"/>
      <c r="AC44" s="72"/>
      <c r="AD44" s="60"/>
      <c r="AE44" s="61"/>
      <c r="AF44" s="61"/>
      <c r="AG44" s="61"/>
      <c r="AH44" s="71"/>
    </row>
    <row r="45" spans="1:34" ht="14.25" customHeight="1">
      <c r="A45" s="67">
        <v>24</v>
      </c>
      <c r="B45" s="50">
        <v>4</v>
      </c>
      <c r="C45" s="30">
        <v>4</v>
      </c>
      <c r="D45" s="31">
        <v>4</v>
      </c>
      <c r="E45" s="51">
        <v>4</v>
      </c>
      <c r="F45" s="52">
        <v>4</v>
      </c>
      <c r="G45" s="52">
        <v>4</v>
      </c>
      <c r="H45" s="52">
        <v>4</v>
      </c>
      <c r="I45" s="68"/>
      <c r="J45" s="54">
        <v>4</v>
      </c>
      <c r="K45" s="55">
        <v>4</v>
      </c>
      <c r="L45" s="55">
        <v>4</v>
      </c>
      <c r="M45" s="55">
        <v>4</v>
      </c>
      <c r="N45" s="69"/>
      <c r="O45" s="57">
        <v>4</v>
      </c>
      <c r="P45" s="58">
        <v>4</v>
      </c>
      <c r="Q45" s="58">
        <v>4</v>
      </c>
      <c r="R45" s="58">
        <v>4</v>
      </c>
      <c r="S45" s="70"/>
      <c r="T45" s="60">
        <v>5</v>
      </c>
      <c r="U45" s="61">
        <v>5</v>
      </c>
      <c r="V45" s="61">
        <v>5</v>
      </c>
      <c r="W45" s="61">
        <v>5</v>
      </c>
      <c r="X45" s="71"/>
      <c r="Y45" s="63"/>
      <c r="Z45" s="64"/>
      <c r="AA45" s="64"/>
      <c r="AB45" s="64"/>
      <c r="AC45" s="72"/>
      <c r="AD45" s="60"/>
      <c r="AE45" s="61"/>
      <c r="AF45" s="61"/>
      <c r="AG45" s="61"/>
      <c r="AH45" s="71"/>
    </row>
    <row r="46" spans="1:34" ht="14.25" customHeight="1">
      <c r="A46" s="67">
        <v>25</v>
      </c>
      <c r="B46" s="50">
        <v>3</v>
      </c>
      <c r="C46" s="30">
        <v>5</v>
      </c>
      <c r="D46" s="31">
        <v>5</v>
      </c>
      <c r="E46" s="51">
        <v>5</v>
      </c>
      <c r="F46" s="52">
        <v>5</v>
      </c>
      <c r="G46" s="52">
        <v>5</v>
      </c>
      <c r="H46" s="52">
        <v>5</v>
      </c>
      <c r="I46" s="68">
        <v>5</v>
      </c>
      <c r="J46" s="54">
        <v>5</v>
      </c>
      <c r="K46" s="55">
        <v>5</v>
      </c>
      <c r="L46" s="55">
        <v>5</v>
      </c>
      <c r="M46" s="55">
        <v>5</v>
      </c>
      <c r="N46" s="69">
        <v>5</v>
      </c>
      <c r="O46" s="57">
        <v>5</v>
      </c>
      <c r="P46" s="58">
        <v>5</v>
      </c>
      <c r="Q46" s="58">
        <v>5</v>
      </c>
      <c r="R46" s="58">
        <v>5</v>
      </c>
      <c r="S46" s="70">
        <v>5</v>
      </c>
      <c r="T46" s="60">
        <v>5</v>
      </c>
      <c r="U46" s="61">
        <v>5</v>
      </c>
      <c r="V46" s="61">
        <v>5</v>
      </c>
      <c r="W46" s="61">
        <v>5</v>
      </c>
      <c r="X46" s="71">
        <v>5</v>
      </c>
      <c r="Y46" s="63"/>
      <c r="Z46" s="64"/>
      <c r="AA46" s="64"/>
      <c r="AB46" s="64"/>
      <c r="AC46" s="65"/>
      <c r="AD46" s="60"/>
      <c r="AE46" s="61"/>
      <c r="AF46" s="61"/>
      <c r="AG46" s="61"/>
      <c r="AH46" s="62"/>
    </row>
    <row r="47" spans="1:34" ht="14.25" customHeight="1">
      <c r="A47" s="67">
        <v>26</v>
      </c>
      <c r="B47" s="50">
        <v>5</v>
      </c>
      <c r="C47" s="30">
        <v>5</v>
      </c>
      <c r="D47" s="31">
        <v>5</v>
      </c>
      <c r="E47" s="51">
        <v>5</v>
      </c>
      <c r="F47" s="52">
        <v>5</v>
      </c>
      <c r="G47" s="52">
        <v>5</v>
      </c>
      <c r="H47" s="52">
        <v>5</v>
      </c>
      <c r="I47" s="68">
        <v>5</v>
      </c>
      <c r="J47" s="54">
        <v>5</v>
      </c>
      <c r="K47" s="55">
        <v>5</v>
      </c>
      <c r="L47" s="55">
        <v>5</v>
      </c>
      <c r="M47" s="55">
        <v>5</v>
      </c>
      <c r="N47" s="69">
        <v>5</v>
      </c>
      <c r="O47" s="57">
        <v>5</v>
      </c>
      <c r="P47" s="58">
        <v>5</v>
      </c>
      <c r="Q47" s="58">
        <v>5</v>
      </c>
      <c r="R47" s="58">
        <v>5</v>
      </c>
      <c r="S47" s="70">
        <v>5</v>
      </c>
      <c r="T47" s="60">
        <v>5</v>
      </c>
      <c r="U47" s="61">
        <v>5</v>
      </c>
      <c r="V47" s="61">
        <v>5</v>
      </c>
      <c r="W47" s="61">
        <v>5</v>
      </c>
      <c r="X47" s="71">
        <v>5</v>
      </c>
      <c r="Y47" s="63"/>
      <c r="Z47" s="64"/>
      <c r="AA47" s="64"/>
      <c r="AB47" s="64"/>
      <c r="AC47" s="72"/>
      <c r="AD47" s="60"/>
      <c r="AE47" s="61"/>
      <c r="AF47" s="61"/>
      <c r="AG47" s="61"/>
      <c r="AH47" s="71"/>
    </row>
    <row r="48" spans="1:34" ht="14.25" customHeight="1">
      <c r="A48" s="67">
        <v>27</v>
      </c>
      <c r="B48" s="50">
        <v>5</v>
      </c>
      <c r="C48" s="30">
        <v>5</v>
      </c>
      <c r="D48" s="31">
        <v>5</v>
      </c>
      <c r="E48" s="74">
        <v>5</v>
      </c>
      <c r="F48" s="52">
        <v>5</v>
      </c>
      <c r="G48" s="52">
        <v>5</v>
      </c>
      <c r="H48" s="52">
        <v>5</v>
      </c>
      <c r="I48" s="68">
        <v>5</v>
      </c>
      <c r="J48" s="75">
        <v>5</v>
      </c>
      <c r="K48" s="55">
        <v>5</v>
      </c>
      <c r="L48" s="55">
        <v>5</v>
      </c>
      <c r="M48" s="55">
        <v>5</v>
      </c>
      <c r="N48" s="69">
        <v>5</v>
      </c>
      <c r="O48" s="76">
        <v>5</v>
      </c>
      <c r="P48" s="58">
        <v>5</v>
      </c>
      <c r="Q48" s="58">
        <v>5</v>
      </c>
      <c r="R48" s="58">
        <v>5</v>
      </c>
      <c r="S48" s="70">
        <v>5</v>
      </c>
      <c r="T48" s="77">
        <v>5</v>
      </c>
      <c r="U48" s="61">
        <v>5</v>
      </c>
      <c r="V48" s="61">
        <v>5</v>
      </c>
      <c r="W48" s="61">
        <v>5</v>
      </c>
      <c r="X48" s="71">
        <v>5</v>
      </c>
      <c r="Y48" s="81"/>
      <c r="Z48" s="64"/>
      <c r="AA48" s="64"/>
      <c r="AB48" s="64"/>
      <c r="AC48" s="65"/>
      <c r="AD48" s="80"/>
      <c r="AE48" s="66"/>
      <c r="AF48" s="66"/>
      <c r="AG48" s="66"/>
      <c r="AH48" s="62"/>
    </row>
    <row r="49" spans="1:34" ht="14.25" customHeight="1">
      <c r="A49" s="67">
        <v>28</v>
      </c>
      <c r="B49" s="50">
        <v>4</v>
      </c>
      <c r="C49" s="30">
        <v>5</v>
      </c>
      <c r="D49" s="31">
        <v>5</v>
      </c>
      <c r="E49" s="74">
        <v>5</v>
      </c>
      <c r="F49" s="52">
        <v>5</v>
      </c>
      <c r="G49" s="52">
        <v>5</v>
      </c>
      <c r="H49" s="52">
        <v>5</v>
      </c>
      <c r="I49" s="68">
        <v>5</v>
      </c>
      <c r="J49" s="75">
        <v>5</v>
      </c>
      <c r="K49" s="55">
        <v>5</v>
      </c>
      <c r="L49" s="55">
        <v>5</v>
      </c>
      <c r="M49" s="55">
        <v>5</v>
      </c>
      <c r="N49" s="69">
        <v>5</v>
      </c>
      <c r="O49" s="76">
        <v>4</v>
      </c>
      <c r="P49" s="58">
        <v>5</v>
      </c>
      <c r="Q49" s="58">
        <v>5</v>
      </c>
      <c r="R49" s="58">
        <v>5</v>
      </c>
      <c r="S49" s="70">
        <v>5</v>
      </c>
      <c r="T49" s="77"/>
      <c r="U49" s="61"/>
      <c r="V49" s="61"/>
      <c r="W49" s="61"/>
      <c r="X49" s="71"/>
      <c r="Y49" s="81"/>
      <c r="Z49" s="64"/>
      <c r="AA49" s="64"/>
      <c r="AB49" s="64"/>
      <c r="AC49" s="72"/>
      <c r="AD49" s="77"/>
      <c r="AE49" s="61"/>
      <c r="AF49" s="61"/>
      <c r="AG49" s="61"/>
      <c r="AH49" s="71"/>
    </row>
    <row r="50" spans="1:34" ht="14.25" customHeight="1">
      <c r="A50" s="67">
        <v>29</v>
      </c>
      <c r="B50" s="50">
        <v>3</v>
      </c>
      <c r="C50" s="30">
        <v>5</v>
      </c>
      <c r="D50" s="31">
        <v>5</v>
      </c>
      <c r="E50" s="74">
        <v>5</v>
      </c>
      <c r="F50" s="52">
        <v>5</v>
      </c>
      <c r="G50" s="52">
        <v>5</v>
      </c>
      <c r="H50" s="52">
        <v>5</v>
      </c>
      <c r="I50" s="68">
        <v>5</v>
      </c>
      <c r="J50" s="75">
        <v>5</v>
      </c>
      <c r="K50" s="55">
        <v>5</v>
      </c>
      <c r="L50" s="55">
        <v>5</v>
      </c>
      <c r="M50" s="55">
        <v>5</v>
      </c>
      <c r="N50" s="69">
        <v>5</v>
      </c>
      <c r="O50" s="76">
        <v>4</v>
      </c>
      <c r="P50" s="58">
        <v>4</v>
      </c>
      <c r="Q50" s="58">
        <v>4</v>
      </c>
      <c r="R50" s="58">
        <v>4</v>
      </c>
      <c r="S50" s="70">
        <v>4</v>
      </c>
      <c r="T50" s="77">
        <v>4</v>
      </c>
      <c r="U50" s="61">
        <v>4</v>
      </c>
      <c r="V50" s="61">
        <v>4</v>
      </c>
      <c r="W50" s="61">
        <v>4</v>
      </c>
      <c r="X50" s="71">
        <v>4</v>
      </c>
      <c r="Y50" s="81"/>
      <c r="Z50" s="64"/>
      <c r="AA50" s="64"/>
      <c r="AB50" s="64"/>
      <c r="AC50" s="72"/>
      <c r="AD50" s="77"/>
      <c r="AE50" s="61"/>
      <c r="AF50" s="66"/>
      <c r="AG50" s="66"/>
      <c r="AH50" s="62"/>
    </row>
    <row r="51" spans="1:34" ht="14.25" customHeight="1">
      <c r="A51" s="67">
        <v>30</v>
      </c>
      <c r="B51" s="50">
        <v>4</v>
      </c>
      <c r="C51" s="30">
        <v>5</v>
      </c>
      <c r="D51" s="31">
        <v>4</v>
      </c>
      <c r="E51" s="74">
        <v>4</v>
      </c>
      <c r="F51" s="52">
        <v>5</v>
      </c>
      <c r="G51" s="52">
        <v>5</v>
      </c>
      <c r="H51" s="52">
        <v>4</v>
      </c>
      <c r="I51" s="68">
        <v>4</v>
      </c>
      <c r="J51" s="75">
        <v>4</v>
      </c>
      <c r="K51" s="55">
        <v>4</v>
      </c>
      <c r="L51" s="55">
        <v>4</v>
      </c>
      <c r="M51" s="55">
        <v>4</v>
      </c>
      <c r="N51" s="69">
        <v>4</v>
      </c>
      <c r="O51" s="76">
        <v>4</v>
      </c>
      <c r="P51" s="58">
        <v>4</v>
      </c>
      <c r="Q51" s="58">
        <v>4</v>
      </c>
      <c r="R51" s="58">
        <v>4</v>
      </c>
      <c r="S51" s="70">
        <v>4</v>
      </c>
      <c r="T51" s="77">
        <v>4</v>
      </c>
      <c r="U51" s="61">
        <v>4</v>
      </c>
      <c r="V51" s="61">
        <v>4</v>
      </c>
      <c r="W51" s="61">
        <v>4</v>
      </c>
      <c r="X51" s="71">
        <v>4</v>
      </c>
      <c r="Y51" s="81">
        <v>4</v>
      </c>
      <c r="Z51" s="64">
        <v>4</v>
      </c>
      <c r="AA51" s="64">
        <v>4</v>
      </c>
      <c r="AB51" s="64">
        <v>4</v>
      </c>
      <c r="AC51" s="72">
        <v>4</v>
      </c>
      <c r="AD51" s="77">
        <v>5</v>
      </c>
      <c r="AE51" s="61">
        <v>5</v>
      </c>
      <c r="AF51" s="61">
        <v>5</v>
      </c>
      <c r="AG51" s="61">
        <v>5</v>
      </c>
      <c r="AH51" s="71">
        <v>5</v>
      </c>
    </row>
    <row r="52" spans="1:34" ht="14.25" customHeight="1">
      <c r="A52" s="67">
        <v>31</v>
      </c>
      <c r="B52" s="50">
        <v>5</v>
      </c>
      <c r="C52" s="30">
        <v>5</v>
      </c>
      <c r="D52" s="31">
        <v>5</v>
      </c>
      <c r="E52" s="74">
        <v>5</v>
      </c>
      <c r="F52" s="52">
        <v>5</v>
      </c>
      <c r="G52" s="52">
        <v>5</v>
      </c>
      <c r="H52" s="52">
        <v>5</v>
      </c>
      <c r="I52" s="68">
        <v>5</v>
      </c>
      <c r="J52" s="75">
        <v>5</v>
      </c>
      <c r="K52" s="55">
        <v>5</v>
      </c>
      <c r="L52" s="55">
        <v>5</v>
      </c>
      <c r="M52" s="55">
        <v>5</v>
      </c>
      <c r="N52" s="69">
        <v>5</v>
      </c>
      <c r="O52" s="76">
        <v>4</v>
      </c>
      <c r="P52" s="58">
        <v>4</v>
      </c>
      <c r="Q52" s="58">
        <v>4</v>
      </c>
      <c r="R52" s="58">
        <v>4</v>
      </c>
      <c r="S52" s="70">
        <v>4</v>
      </c>
      <c r="T52" s="77">
        <v>4</v>
      </c>
      <c r="U52" s="61">
        <v>4</v>
      </c>
      <c r="V52" s="61">
        <v>4</v>
      </c>
      <c r="W52" s="61">
        <v>4</v>
      </c>
      <c r="X52" s="71">
        <v>4</v>
      </c>
      <c r="Y52" s="78"/>
      <c r="Z52" s="79"/>
      <c r="AA52" s="79"/>
      <c r="AB52" s="79"/>
      <c r="AC52" s="65"/>
      <c r="AD52" s="80"/>
      <c r="AE52" s="66"/>
      <c r="AF52" s="66"/>
      <c r="AG52" s="66"/>
      <c r="AH52" s="62"/>
    </row>
    <row r="53" spans="1:34" ht="14.25" customHeight="1">
      <c r="A53" s="67">
        <v>32</v>
      </c>
      <c r="B53" s="50">
        <v>4</v>
      </c>
      <c r="C53" s="30">
        <v>5</v>
      </c>
      <c r="D53" s="31">
        <v>5</v>
      </c>
      <c r="E53" s="74">
        <v>5</v>
      </c>
      <c r="F53" s="52">
        <v>5</v>
      </c>
      <c r="G53" s="52">
        <v>5</v>
      </c>
      <c r="H53" s="52">
        <v>5</v>
      </c>
      <c r="I53" s="68">
        <v>5</v>
      </c>
      <c r="J53" s="75">
        <v>5</v>
      </c>
      <c r="K53" s="55">
        <v>5</v>
      </c>
      <c r="L53" s="55">
        <v>5</v>
      </c>
      <c r="M53" s="55">
        <v>5</v>
      </c>
      <c r="N53" s="69">
        <v>5</v>
      </c>
      <c r="O53" s="76">
        <v>4</v>
      </c>
      <c r="P53" s="58">
        <v>4</v>
      </c>
      <c r="Q53" s="58">
        <v>4</v>
      </c>
      <c r="R53" s="58">
        <v>4</v>
      </c>
      <c r="S53" s="70">
        <v>4</v>
      </c>
      <c r="T53" s="77"/>
      <c r="U53" s="61"/>
      <c r="V53" s="61"/>
      <c r="W53" s="61"/>
      <c r="X53" s="71"/>
      <c r="Y53" s="81"/>
      <c r="Z53" s="64"/>
      <c r="AA53" s="64"/>
      <c r="AB53" s="64"/>
      <c r="AC53" s="72"/>
      <c r="AD53" s="77"/>
      <c r="AE53" s="61"/>
      <c r="AF53" s="61"/>
      <c r="AG53" s="61"/>
      <c r="AH53" s="62"/>
    </row>
    <row r="54" spans="1:34" ht="14.25" customHeight="1">
      <c r="A54" s="67">
        <v>33</v>
      </c>
      <c r="B54" s="50">
        <v>4</v>
      </c>
      <c r="C54" s="30">
        <v>4</v>
      </c>
      <c r="D54" s="31">
        <v>4</v>
      </c>
      <c r="E54" s="74">
        <v>5</v>
      </c>
      <c r="F54" s="52">
        <v>5</v>
      </c>
      <c r="G54" s="52">
        <v>5</v>
      </c>
      <c r="H54" s="52">
        <v>5</v>
      </c>
      <c r="I54" s="68">
        <v>5</v>
      </c>
      <c r="J54" s="75">
        <v>4</v>
      </c>
      <c r="K54" s="55">
        <v>4</v>
      </c>
      <c r="L54" s="55">
        <v>4</v>
      </c>
      <c r="M54" s="55">
        <v>4</v>
      </c>
      <c r="N54" s="69">
        <v>4</v>
      </c>
      <c r="O54" s="76">
        <v>5</v>
      </c>
      <c r="P54" s="58">
        <v>5</v>
      </c>
      <c r="Q54" s="58">
        <v>5</v>
      </c>
      <c r="R54" s="58">
        <v>5</v>
      </c>
      <c r="S54" s="70">
        <v>5</v>
      </c>
      <c r="T54" s="77"/>
      <c r="U54" s="61"/>
      <c r="V54" s="61"/>
      <c r="W54" s="61"/>
      <c r="X54" s="71"/>
      <c r="Y54" s="81"/>
      <c r="Z54" s="64"/>
      <c r="AA54" s="64"/>
      <c r="AB54" s="64"/>
      <c r="AC54" s="65"/>
      <c r="AD54" s="80"/>
      <c r="AE54" s="66"/>
      <c r="AF54" s="66"/>
      <c r="AG54" s="66"/>
      <c r="AH54" s="62"/>
    </row>
    <row r="55" spans="1:34" ht="14.25" customHeight="1">
      <c r="A55" s="67">
        <v>34</v>
      </c>
      <c r="B55" s="50"/>
      <c r="C55" s="30"/>
      <c r="D55" s="31"/>
      <c r="E55" s="74"/>
      <c r="F55" s="52"/>
      <c r="G55" s="52"/>
      <c r="H55" s="52"/>
      <c r="I55" s="68"/>
      <c r="J55" s="75"/>
      <c r="K55" s="55"/>
      <c r="L55" s="55"/>
      <c r="M55" s="55"/>
      <c r="N55" s="69"/>
      <c r="O55" s="76"/>
      <c r="P55" s="58"/>
      <c r="Q55" s="58"/>
      <c r="R55" s="58"/>
      <c r="S55" s="70"/>
      <c r="T55" s="80"/>
      <c r="U55" s="66"/>
      <c r="V55" s="66"/>
      <c r="W55" s="66"/>
      <c r="X55" s="62"/>
      <c r="Y55" s="78"/>
      <c r="Z55" s="79"/>
      <c r="AA55" s="79"/>
      <c r="AB55" s="79"/>
      <c r="AC55" s="65"/>
      <c r="AD55" s="80"/>
      <c r="AE55" s="66"/>
      <c r="AF55" s="66"/>
      <c r="AG55" s="66"/>
      <c r="AH55" s="62"/>
    </row>
    <row r="56" spans="1:34" ht="14.25" customHeight="1">
      <c r="A56" s="67">
        <v>35</v>
      </c>
      <c r="B56" s="50"/>
      <c r="C56" s="30"/>
      <c r="D56" s="31"/>
      <c r="E56" s="74"/>
      <c r="F56" s="52"/>
      <c r="G56" s="52"/>
      <c r="H56" s="52"/>
      <c r="I56" s="53"/>
      <c r="J56" s="75"/>
      <c r="K56" s="55"/>
      <c r="L56" s="55"/>
      <c r="M56" s="55"/>
      <c r="N56" s="56"/>
      <c r="O56" s="76"/>
      <c r="P56" s="58"/>
      <c r="Q56" s="58"/>
      <c r="R56" s="58"/>
      <c r="S56" s="59"/>
      <c r="T56" s="77"/>
      <c r="U56" s="61"/>
      <c r="V56" s="61"/>
      <c r="W56" s="61"/>
      <c r="X56" s="62"/>
      <c r="Y56" s="78"/>
      <c r="Z56" s="79"/>
      <c r="AA56" s="79"/>
      <c r="AB56" s="79"/>
      <c r="AC56" s="65"/>
      <c r="AD56" s="80"/>
      <c r="AE56" s="66"/>
      <c r="AF56" s="66"/>
      <c r="AG56" s="66"/>
      <c r="AH56" s="62"/>
    </row>
    <row r="57" spans="1:34" ht="14.25" customHeight="1">
      <c r="A57" s="67">
        <v>36</v>
      </c>
      <c r="B57" s="50"/>
      <c r="C57" s="30"/>
      <c r="D57" s="31"/>
      <c r="E57" s="74"/>
      <c r="F57" s="52"/>
      <c r="G57" s="52"/>
      <c r="H57" s="52"/>
      <c r="I57" s="53"/>
      <c r="J57" s="75"/>
      <c r="K57" s="55"/>
      <c r="L57" s="55"/>
      <c r="M57" s="55"/>
      <c r="N57" s="69"/>
      <c r="O57" s="76"/>
      <c r="P57" s="58"/>
      <c r="Q57" s="58"/>
      <c r="R57" s="58"/>
      <c r="S57" s="59"/>
      <c r="T57" s="77"/>
      <c r="U57" s="61"/>
      <c r="V57" s="61"/>
      <c r="W57" s="61"/>
      <c r="X57" s="62"/>
      <c r="Y57" s="78"/>
      <c r="Z57" s="79"/>
      <c r="AA57" s="79"/>
      <c r="AB57" s="79"/>
      <c r="AC57" s="65"/>
      <c r="AD57" s="80"/>
      <c r="AE57" s="66"/>
      <c r="AF57" s="66"/>
      <c r="AG57" s="66"/>
      <c r="AH57" s="62"/>
    </row>
    <row r="58" spans="1:34" ht="14.25" customHeight="1">
      <c r="A58" s="67">
        <v>37</v>
      </c>
      <c r="B58" s="82"/>
      <c r="C58" s="83"/>
      <c r="D58" s="84"/>
      <c r="E58" s="85"/>
      <c r="F58" s="86"/>
      <c r="G58" s="86"/>
      <c r="H58" s="86"/>
      <c r="I58" s="87"/>
      <c r="J58" s="88"/>
      <c r="K58" s="89"/>
      <c r="L58" s="89"/>
      <c r="M58" s="89"/>
      <c r="N58" s="53"/>
      <c r="O58" s="90"/>
      <c r="P58" s="91"/>
      <c r="Q58" s="91"/>
      <c r="R58" s="91"/>
      <c r="S58" s="92"/>
      <c r="T58" s="93"/>
      <c r="U58" s="94"/>
      <c r="V58" s="94"/>
      <c r="W58" s="94"/>
      <c r="X58" s="56"/>
      <c r="Y58" s="95"/>
      <c r="Z58" s="96"/>
      <c r="AA58" s="96"/>
      <c r="AB58" s="96"/>
      <c r="AC58" s="97"/>
      <c r="AD58" s="93"/>
      <c r="AE58" s="94"/>
      <c r="AF58" s="94"/>
      <c r="AG58" s="94"/>
      <c r="AH58" s="56"/>
    </row>
    <row r="59" spans="1:34" ht="14.25" customHeight="1">
      <c r="A59" s="67">
        <v>38</v>
      </c>
      <c r="B59" s="82"/>
      <c r="C59" s="83"/>
      <c r="D59" s="84"/>
      <c r="E59" s="85"/>
      <c r="F59" s="86"/>
      <c r="G59" s="86"/>
      <c r="H59" s="86"/>
      <c r="I59" s="87"/>
      <c r="J59" s="88"/>
      <c r="K59" s="89"/>
      <c r="L59" s="89"/>
      <c r="M59" s="89"/>
      <c r="N59" s="53"/>
      <c r="O59" s="90"/>
      <c r="P59" s="91"/>
      <c r="Q59" s="91"/>
      <c r="R59" s="91"/>
      <c r="S59" s="92"/>
      <c r="T59" s="93"/>
      <c r="U59" s="94"/>
      <c r="V59" s="94"/>
      <c r="W59" s="94"/>
      <c r="X59" s="56"/>
      <c r="Y59" s="95"/>
      <c r="Z59" s="96"/>
      <c r="AA59" s="96"/>
      <c r="AB59" s="96"/>
      <c r="AC59" s="97"/>
      <c r="AD59" s="93"/>
      <c r="AE59" s="94"/>
      <c r="AF59" s="94"/>
      <c r="AG59" s="94"/>
      <c r="AH59" s="56"/>
    </row>
    <row r="60" spans="1:34" ht="14.25" customHeight="1">
      <c r="A60" s="67">
        <v>39</v>
      </c>
      <c r="B60" s="82"/>
      <c r="C60" s="83"/>
      <c r="D60" s="84"/>
      <c r="E60" s="85"/>
      <c r="F60" s="86"/>
      <c r="G60" s="86"/>
      <c r="H60" s="86"/>
      <c r="I60" s="87"/>
      <c r="J60" s="88"/>
      <c r="K60" s="89"/>
      <c r="L60" s="89"/>
      <c r="M60" s="89"/>
      <c r="N60" s="53"/>
      <c r="O60" s="90"/>
      <c r="P60" s="91"/>
      <c r="Q60" s="91"/>
      <c r="R60" s="91"/>
      <c r="S60" s="92"/>
      <c r="T60" s="93"/>
      <c r="U60" s="94"/>
      <c r="V60" s="94"/>
      <c r="W60" s="94"/>
      <c r="X60" s="56"/>
      <c r="Y60" s="95"/>
      <c r="Z60" s="96"/>
      <c r="AA60" s="96"/>
      <c r="AB60" s="96"/>
      <c r="AC60" s="97"/>
      <c r="AD60" s="93"/>
      <c r="AE60" s="94"/>
      <c r="AF60" s="94"/>
      <c r="AG60" s="94"/>
      <c r="AH60" s="56"/>
    </row>
    <row r="61" spans="1:34" ht="14.25" customHeight="1">
      <c r="A61" s="67">
        <v>40</v>
      </c>
      <c r="B61" s="82"/>
      <c r="C61" s="83"/>
      <c r="D61" s="84"/>
      <c r="E61" s="85"/>
      <c r="F61" s="86"/>
      <c r="G61" s="86"/>
      <c r="H61" s="86"/>
      <c r="I61" s="87"/>
      <c r="J61" s="88"/>
      <c r="K61" s="89"/>
      <c r="L61" s="89"/>
      <c r="M61" s="89"/>
      <c r="N61" s="53"/>
      <c r="O61" s="90"/>
      <c r="P61" s="91"/>
      <c r="Q61" s="91"/>
      <c r="R61" s="91"/>
      <c r="S61" s="92"/>
      <c r="T61" s="93"/>
      <c r="U61" s="94"/>
      <c r="V61" s="94"/>
      <c r="W61" s="94"/>
      <c r="X61" s="56"/>
      <c r="Y61" s="95"/>
      <c r="Z61" s="96"/>
      <c r="AA61" s="96"/>
      <c r="AB61" s="96"/>
      <c r="AC61" s="97"/>
      <c r="AD61" s="93"/>
      <c r="AE61" s="94"/>
      <c r="AF61" s="94"/>
      <c r="AG61" s="94"/>
      <c r="AH61" s="56"/>
    </row>
    <row r="62" spans="1:34" ht="14.25" customHeight="1">
      <c r="A62" s="67">
        <v>41</v>
      </c>
      <c r="B62" s="82"/>
      <c r="C62" s="83"/>
      <c r="D62" s="84"/>
      <c r="E62" s="85"/>
      <c r="F62" s="86"/>
      <c r="G62" s="86"/>
      <c r="H62" s="86"/>
      <c r="I62" s="87"/>
      <c r="J62" s="88"/>
      <c r="K62" s="89"/>
      <c r="L62" s="89"/>
      <c r="M62" s="89"/>
      <c r="N62" s="53"/>
      <c r="O62" s="90"/>
      <c r="P62" s="91"/>
      <c r="Q62" s="91"/>
      <c r="R62" s="91"/>
      <c r="S62" s="92"/>
      <c r="T62" s="93"/>
      <c r="U62" s="94"/>
      <c r="V62" s="94"/>
      <c r="W62" s="94"/>
      <c r="X62" s="56"/>
      <c r="Y62" s="95"/>
      <c r="Z62" s="96"/>
      <c r="AA62" s="96"/>
      <c r="AB62" s="96"/>
      <c r="AC62" s="97"/>
      <c r="AD62" s="93"/>
      <c r="AE62" s="94"/>
      <c r="AF62" s="94"/>
      <c r="AG62" s="94"/>
      <c r="AH62" s="56"/>
    </row>
    <row r="63" spans="1:34" ht="14.25" customHeight="1">
      <c r="A63" s="67">
        <v>42</v>
      </c>
      <c r="B63" s="82"/>
      <c r="C63" s="83"/>
      <c r="D63" s="84"/>
      <c r="E63" s="85"/>
      <c r="F63" s="86"/>
      <c r="G63" s="86"/>
      <c r="H63" s="86"/>
      <c r="I63" s="87"/>
      <c r="J63" s="88"/>
      <c r="K63" s="89"/>
      <c r="L63" s="89"/>
      <c r="M63" s="89"/>
      <c r="N63" s="53"/>
      <c r="O63" s="90"/>
      <c r="P63" s="91"/>
      <c r="Q63" s="91"/>
      <c r="R63" s="91"/>
      <c r="S63" s="92"/>
      <c r="T63" s="93"/>
      <c r="U63" s="94"/>
      <c r="V63" s="94"/>
      <c r="W63" s="94"/>
      <c r="X63" s="56"/>
      <c r="Y63" s="95"/>
      <c r="Z63" s="96"/>
      <c r="AA63" s="96"/>
      <c r="AB63" s="96"/>
      <c r="AC63" s="97"/>
      <c r="AD63" s="93"/>
      <c r="AE63" s="94"/>
      <c r="AF63" s="94"/>
      <c r="AG63" s="94"/>
      <c r="AH63" s="56"/>
    </row>
    <row r="64" spans="1:34" ht="14.25" customHeight="1">
      <c r="A64" s="67">
        <v>43</v>
      </c>
      <c r="B64" s="82"/>
      <c r="C64" s="83"/>
      <c r="D64" s="84"/>
      <c r="E64" s="85"/>
      <c r="F64" s="86"/>
      <c r="G64" s="86"/>
      <c r="H64" s="86"/>
      <c r="I64" s="87"/>
      <c r="J64" s="88"/>
      <c r="K64" s="89"/>
      <c r="L64" s="89"/>
      <c r="M64" s="89"/>
      <c r="N64" s="53"/>
      <c r="O64" s="90"/>
      <c r="P64" s="91"/>
      <c r="Q64" s="91"/>
      <c r="R64" s="91"/>
      <c r="S64" s="92"/>
      <c r="T64" s="93"/>
      <c r="U64" s="94"/>
      <c r="V64" s="94"/>
      <c r="W64" s="94"/>
      <c r="X64" s="56"/>
      <c r="Y64" s="95"/>
      <c r="Z64" s="96"/>
      <c r="AA64" s="96"/>
      <c r="AB64" s="96"/>
      <c r="AC64" s="97"/>
      <c r="AD64" s="93"/>
      <c r="AE64" s="94"/>
      <c r="AF64" s="94"/>
      <c r="AG64" s="94"/>
      <c r="AH64" s="56"/>
    </row>
    <row r="65" spans="1:34" ht="14.25" customHeight="1">
      <c r="A65" s="67">
        <v>44</v>
      </c>
      <c r="B65" s="82"/>
      <c r="C65" s="83"/>
      <c r="D65" s="84"/>
      <c r="E65" s="85"/>
      <c r="F65" s="86"/>
      <c r="G65" s="86"/>
      <c r="H65" s="86"/>
      <c r="I65" s="87"/>
      <c r="J65" s="88"/>
      <c r="K65" s="89"/>
      <c r="L65" s="89"/>
      <c r="M65" s="89"/>
      <c r="N65" s="53"/>
      <c r="O65" s="90"/>
      <c r="P65" s="91"/>
      <c r="Q65" s="91"/>
      <c r="R65" s="91"/>
      <c r="S65" s="92"/>
      <c r="T65" s="93"/>
      <c r="U65" s="94"/>
      <c r="V65" s="94"/>
      <c r="W65" s="94"/>
      <c r="X65" s="56"/>
      <c r="Y65" s="95"/>
      <c r="Z65" s="96"/>
      <c r="AA65" s="96"/>
      <c r="AB65" s="96"/>
      <c r="AC65" s="97"/>
      <c r="AD65" s="93"/>
      <c r="AE65" s="94"/>
      <c r="AF65" s="94"/>
      <c r="AG65" s="94"/>
      <c r="AH65" s="56"/>
    </row>
    <row r="66" spans="1:34" ht="14.25" customHeight="1">
      <c r="A66" s="67">
        <v>45</v>
      </c>
      <c r="B66" s="82"/>
      <c r="C66" s="83"/>
      <c r="D66" s="84"/>
      <c r="E66" s="85"/>
      <c r="F66" s="86"/>
      <c r="G66" s="86"/>
      <c r="H66" s="86"/>
      <c r="I66" s="87"/>
      <c r="J66" s="88"/>
      <c r="K66" s="89"/>
      <c r="L66" s="89"/>
      <c r="M66" s="89"/>
      <c r="N66" s="53"/>
      <c r="O66" s="90"/>
      <c r="P66" s="91"/>
      <c r="Q66" s="91"/>
      <c r="R66" s="91"/>
      <c r="S66" s="92"/>
      <c r="T66" s="93"/>
      <c r="U66" s="94"/>
      <c r="V66" s="94"/>
      <c r="W66" s="94"/>
      <c r="X66" s="56"/>
      <c r="Y66" s="95"/>
      <c r="Z66" s="96"/>
      <c r="AA66" s="96"/>
      <c r="AB66" s="96"/>
      <c r="AC66" s="97"/>
      <c r="AD66" s="93"/>
      <c r="AE66" s="94"/>
      <c r="AF66" s="94"/>
      <c r="AG66" s="94"/>
      <c r="AH66" s="56"/>
    </row>
    <row r="67" spans="1:34" ht="14.25" customHeight="1">
      <c r="A67" s="67">
        <v>46</v>
      </c>
      <c r="B67" s="82"/>
      <c r="C67" s="83"/>
      <c r="D67" s="84"/>
      <c r="E67" s="85"/>
      <c r="F67" s="86"/>
      <c r="G67" s="86"/>
      <c r="H67" s="86"/>
      <c r="I67" s="87"/>
      <c r="J67" s="88"/>
      <c r="K67" s="89"/>
      <c r="L67" s="89"/>
      <c r="M67" s="89"/>
      <c r="N67" s="53"/>
      <c r="O67" s="90"/>
      <c r="P67" s="91"/>
      <c r="Q67" s="91"/>
      <c r="R67" s="91"/>
      <c r="S67" s="92"/>
      <c r="T67" s="93"/>
      <c r="U67" s="94"/>
      <c r="V67" s="94"/>
      <c r="W67" s="94"/>
      <c r="X67" s="56"/>
      <c r="Y67" s="95"/>
      <c r="Z67" s="96"/>
      <c r="AA67" s="96"/>
      <c r="AB67" s="96"/>
      <c r="AC67" s="97"/>
      <c r="AD67" s="93"/>
      <c r="AE67" s="94"/>
      <c r="AF67" s="94"/>
      <c r="AG67" s="94"/>
      <c r="AH67" s="56"/>
    </row>
    <row r="68" spans="1:34" ht="14.25" customHeight="1">
      <c r="A68" s="67">
        <v>47</v>
      </c>
      <c r="B68" s="82"/>
      <c r="C68" s="83"/>
      <c r="D68" s="84"/>
      <c r="E68" s="85"/>
      <c r="F68" s="86"/>
      <c r="G68" s="86"/>
      <c r="H68" s="86"/>
      <c r="I68" s="87"/>
      <c r="J68" s="88"/>
      <c r="K68" s="89"/>
      <c r="L68" s="89"/>
      <c r="M68" s="89"/>
      <c r="N68" s="53"/>
      <c r="O68" s="90"/>
      <c r="P68" s="91"/>
      <c r="Q68" s="91"/>
      <c r="R68" s="91"/>
      <c r="S68" s="92"/>
      <c r="T68" s="93"/>
      <c r="U68" s="94"/>
      <c r="V68" s="94"/>
      <c r="W68" s="94"/>
      <c r="X68" s="56"/>
      <c r="Y68" s="95"/>
      <c r="Z68" s="96"/>
      <c r="AA68" s="96"/>
      <c r="AB68" s="96"/>
      <c r="AC68" s="97"/>
      <c r="AD68" s="93"/>
      <c r="AE68" s="94"/>
      <c r="AF68" s="94"/>
      <c r="AG68" s="94"/>
      <c r="AH68" s="56"/>
    </row>
    <row r="69" spans="1:34" ht="14.25" customHeight="1">
      <c r="A69" s="67">
        <v>48</v>
      </c>
      <c r="B69" s="82"/>
      <c r="C69" s="83"/>
      <c r="D69" s="84"/>
      <c r="E69" s="85"/>
      <c r="F69" s="86"/>
      <c r="G69" s="86"/>
      <c r="H69" s="86"/>
      <c r="I69" s="87"/>
      <c r="J69" s="88"/>
      <c r="K69" s="89"/>
      <c r="L69" s="89"/>
      <c r="M69" s="89"/>
      <c r="N69" s="53"/>
      <c r="O69" s="90"/>
      <c r="P69" s="91"/>
      <c r="Q69" s="91"/>
      <c r="R69" s="91"/>
      <c r="S69" s="92"/>
      <c r="T69" s="93"/>
      <c r="U69" s="94"/>
      <c r="V69" s="94"/>
      <c r="W69" s="94"/>
      <c r="X69" s="56"/>
      <c r="Y69" s="95"/>
      <c r="Z69" s="96"/>
      <c r="AA69" s="96"/>
      <c r="AB69" s="96"/>
      <c r="AC69" s="97"/>
      <c r="AD69" s="93"/>
      <c r="AE69" s="94"/>
      <c r="AF69" s="94"/>
      <c r="AG69" s="94"/>
      <c r="AH69" s="56"/>
    </row>
    <row r="70" spans="1:34" ht="14.25" customHeight="1">
      <c r="A70" s="67"/>
      <c r="B70" s="82"/>
      <c r="C70" s="83"/>
      <c r="D70" s="84"/>
      <c r="E70" s="85"/>
      <c r="F70" s="86"/>
      <c r="G70" s="86"/>
      <c r="H70" s="86"/>
      <c r="I70" s="87"/>
      <c r="J70" s="88"/>
      <c r="K70" s="89"/>
      <c r="L70" s="89"/>
      <c r="M70" s="89"/>
      <c r="N70" s="53"/>
      <c r="O70" s="90"/>
      <c r="P70" s="91"/>
      <c r="Q70" s="91"/>
      <c r="R70" s="91"/>
      <c r="S70" s="92"/>
      <c r="T70" s="93"/>
      <c r="U70" s="94"/>
      <c r="V70" s="94"/>
      <c r="W70" s="94"/>
      <c r="X70" s="56"/>
      <c r="Y70" s="95"/>
      <c r="Z70" s="96"/>
      <c r="AA70" s="96"/>
      <c r="AB70" s="96"/>
      <c r="AC70" s="97"/>
      <c r="AD70" s="93"/>
      <c r="AE70" s="94"/>
      <c r="AF70" s="94"/>
      <c r="AG70" s="94"/>
      <c r="AH70" s="56"/>
    </row>
    <row r="71" spans="1:34" ht="14.25" customHeight="1">
      <c r="A71" s="67"/>
      <c r="B71" s="82"/>
      <c r="C71" s="83"/>
      <c r="D71" s="84"/>
      <c r="E71" s="85"/>
      <c r="F71" s="86"/>
      <c r="G71" s="86"/>
      <c r="H71" s="86"/>
      <c r="I71" s="87"/>
      <c r="J71" s="88"/>
      <c r="K71" s="89"/>
      <c r="L71" s="89"/>
      <c r="M71" s="89"/>
      <c r="N71" s="53"/>
      <c r="O71" s="90"/>
      <c r="P71" s="91"/>
      <c r="Q71" s="91"/>
      <c r="R71" s="91"/>
      <c r="S71" s="92"/>
      <c r="T71" s="93"/>
      <c r="U71" s="94"/>
      <c r="V71" s="94"/>
      <c r="W71" s="94"/>
      <c r="X71" s="56"/>
      <c r="Y71" s="95"/>
      <c r="Z71" s="96"/>
      <c r="AA71" s="96"/>
      <c r="AB71" s="96"/>
      <c r="AC71" s="97"/>
      <c r="AD71" s="93"/>
      <c r="AE71" s="94"/>
      <c r="AF71" s="94"/>
      <c r="AG71" s="94"/>
      <c r="AH71" s="56"/>
    </row>
    <row r="72" spans="1:34" ht="14.25" customHeight="1">
      <c r="A72" s="67"/>
      <c r="B72" s="82"/>
      <c r="C72" s="83"/>
      <c r="D72" s="84"/>
      <c r="E72" s="85"/>
      <c r="F72" s="86"/>
      <c r="G72" s="86"/>
      <c r="H72" s="86"/>
      <c r="I72" s="87"/>
      <c r="J72" s="88"/>
      <c r="K72" s="89"/>
      <c r="L72" s="89"/>
      <c r="M72" s="89"/>
      <c r="N72" s="53"/>
      <c r="O72" s="90"/>
      <c r="P72" s="91"/>
      <c r="Q72" s="91"/>
      <c r="R72" s="91"/>
      <c r="S72" s="92"/>
      <c r="T72" s="93"/>
      <c r="U72" s="94"/>
      <c r="V72" s="94"/>
      <c r="W72" s="94"/>
      <c r="X72" s="56"/>
      <c r="Y72" s="95"/>
      <c r="Z72" s="96"/>
      <c r="AA72" s="96"/>
      <c r="AB72" s="96"/>
      <c r="AC72" s="97"/>
      <c r="AD72" s="93"/>
      <c r="AE72" s="94"/>
      <c r="AF72" s="94"/>
      <c r="AG72" s="94"/>
      <c r="AH72" s="56"/>
    </row>
    <row r="73" spans="1:34" ht="14.25" customHeight="1">
      <c r="A73" s="67"/>
      <c r="B73" s="82"/>
      <c r="C73" s="83"/>
      <c r="D73" s="84"/>
      <c r="E73" s="85"/>
      <c r="F73" s="86"/>
      <c r="G73" s="86"/>
      <c r="H73" s="86"/>
      <c r="I73" s="87"/>
      <c r="J73" s="88"/>
      <c r="K73" s="89"/>
      <c r="L73" s="89"/>
      <c r="M73" s="89"/>
      <c r="N73" s="53"/>
      <c r="O73" s="90"/>
      <c r="P73" s="91"/>
      <c r="Q73" s="91"/>
      <c r="R73" s="91"/>
      <c r="S73" s="92"/>
      <c r="T73" s="93"/>
      <c r="U73" s="94"/>
      <c r="V73" s="94"/>
      <c r="W73" s="94"/>
      <c r="X73" s="56"/>
      <c r="Y73" s="95"/>
      <c r="Z73" s="96"/>
      <c r="AA73" s="96"/>
      <c r="AB73" s="96"/>
      <c r="AC73" s="97"/>
      <c r="AD73" s="93"/>
      <c r="AE73" s="94"/>
      <c r="AF73" s="94"/>
      <c r="AG73" s="94"/>
      <c r="AH73" s="56"/>
    </row>
    <row r="74" spans="1:34" ht="14.25" customHeight="1">
      <c r="A74" s="67"/>
      <c r="B74" s="82"/>
      <c r="C74" s="83"/>
      <c r="D74" s="84"/>
      <c r="E74" s="85"/>
      <c r="F74" s="86"/>
      <c r="G74" s="86"/>
      <c r="H74" s="86"/>
      <c r="I74" s="87"/>
      <c r="J74" s="88"/>
      <c r="K74" s="89"/>
      <c r="L74" s="89"/>
      <c r="M74" s="89"/>
      <c r="N74" s="53"/>
      <c r="O74" s="90"/>
      <c r="P74" s="91"/>
      <c r="Q74" s="91"/>
      <c r="R74" s="91"/>
      <c r="S74" s="92"/>
      <c r="T74" s="93"/>
      <c r="U74" s="94"/>
      <c r="V74" s="94"/>
      <c r="W74" s="94"/>
      <c r="X74" s="56"/>
      <c r="Y74" s="95"/>
      <c r="Z74" s="96"/>
      <c r="AA74" s="96"/>
      <c r="AB74" s="96"/>
      <c r="AC74" s="97"/>
      <c r="AD74" s="93"/>
      <c r="AE74" s="94"/>
      <c r="AF74" s="94"/>
      <c r="AG74" s="94"/>
      <c r="AH74" s="56"/>
    </row>
    <row r="75" spans="1:34" ht="14.25" customHeight="1">
      <c r="A75" s="67"/>
      <c r="B75" s="82"/>
      <c r="C75" s="83"/>
      <c r="D75" s="84"/>
      <c r="E75" s="85"/>
      <c r="F75" s="86"/>
      <c r="G75" s="86"/>
      <c r="H75" s="86"/>
      <c r="I75" s="87"/>
      <c r="J75" s="88"/>
      <c r="K75" s="89"/>
      <c r="L75" s="89"/>
      <c r="M75" s="89"/>
      <c r="N75" s="53"/>
      <c r="O75" s="90"/>
      <c r="P75" s="91"/>
      <c r="Q75" s="91"/>
      <c r="R75" s="91"/>
      <c r="S75" s="92"/>
      <c r="T75" s="93"/>
      <c r="U75" s="94"/>
      <c r="V75" s="94"/>
      <c r="W75" s="94"/>
      <c r="X75" s="56"/>
      <c r="Y75" s="95"/>
      <c r="Z75" s="96"/>
      <c r="AA75" s="96"/>
      <c r="AB75" s="96"/>
      <c r="AC75" s="97"/>
      <c r="AD75" s="93"/>
      <c r="AE75" s="94"/>
      <c r="AF75" s="94"/>
      <c r="AG75" s="94"/>
      <c r="AH75" s="56"/>
    </row>
    <row r="76" spans="1:34" ht="14.25" customHeight="1">
      <c r="A76" s="67"/>
      <c r="B76" s="82"/>
      <c r="C76" s="83"/>
      <c r="D76" s="84"/>
      <c r="E76" s="85"/>
      <c r="F76" s="86"/>
      <c r="G76" s="86"/>
      <c r="H76" s="86"/>
      <c r="I76" s="87"/>
      <c r="J76" s="88"/>
      <c r="K76" s="89"/>
      <c r="L76" s="89"/>
      <c r="M76" s="89"/>
      <c r="N76" s="53"/>
      <c r="O76" s="90"/>
      <c r="P76" s="91"/>
      <c r="Q76" s="91"/>
      <c r="R76" s="91"/>
      <c r="S76" s="92"/>
      <c r="T76" s="93"/>
      <c r="U76" s="94"/>
      <c r="V76" s="94"/>
      <c r="W76" s="94"/>
      <c r="X76" s="56"/>
      <c r="Y76" s="95"/>
      <c r="Z76" s="96"/>
      <c r="AA76" s="96"/>
      <c r="AB76" s="96"/>
      <c r="AC76" s="97"/>
      <c r="AD76" s="93"/>
      <c r="AE76" s="94"/>
      <c r="AF76" s="94"/>
      <c r="AG76" s="94"/>
      <c r="AH76" s="56"/>
    </row>
    <row r="77" spans="1:34" ht="14.25" customHeight="1">
      <c r="A77" s="67"/>
      <c r="B77" s="82"/>
      <c r="C77" s="83"/>
      <c r="D77" s="84"/>
      <c r="E77" s="85"/>
      <c r="F77" s="86"/>
      <c r="G77" s="86"/>
      <c r="H77" s="86"/>
      <c r="I77" s="87"/>
      <c r="J77" s="88"/>
      <c r="K77" s="89"/>
      <c r="L77" s="89"/>
      <c r="M77" s="89"/>
      <c r="N77" s="53"/>
      <c r="O77" s="90"/>
      <c r="P77" s="91"/>
      <c r="Q77" s="91"/>
      <c r="R77" s="91"/>
      <c r="S77" s="92"/>
      <c r="T77" s="93"/>
      <c r="U77" s="94"/>
      <c r="V77" s="94"/>
      <c r="W77" s="94"/>
      <c r="X77" s="56"/>
      <c r="Y77" s="95"/>
      <c r="Z77" s="96"/>
      <c r="AA77" s="96"/>
      <c r="AB77" s="96"/>
      <c r="AC77" s="97"/>
      <c r="AD77" s="93"/>
      <c r="AE77" s="94"/>
      <c r="AF77" s="94"/>
      <c r="AG77" s="94"/>
      <c r="AH77" s="56"/>
    </row>
    <row r="78" spans="1:34" ht="14.25" customHeight="1">
      <c r="A78" s="67"/>
      <c r="B78" s="82"/>
      <c r="C78" s="83"/>
      <c r="D78" s="84"/>
      <c r="E78" s="85"/>
      <c r="F78" s="86"/>
      <c r="G78" s="86"/>
      <c r="H78" s="86"/>
      <c r="I78" s="87"/>
      <c r="J78" s="88"/>
      <c r="K78" s="89"/>
      <c r="L78" s="89"/>
      <c r="M78" s="89"/>
      <c r="N78" s="53"/>
      <c r="O78" s="90"/>
      <c r="P78" s="91"/>
      <c r="Q78" s="91"/>
      <c r="R78" s="91"/>
      <c r="S78" s="92"/>
      <c r="T78" s="93"/>
      <c r="U78" s="94"/>
      <c r="V78" s="94"/>
      <c r="W78" s="94"/>
      <c r="X78" s="56"/>
      <c r="Y78" s="95"/>
      <c r="Z78" s="96"/>
      <c r="AA78" s="96"/>
      <c r="AB78" s="96"/>
      <c r="AC78" s="97"/>
      <c r="AD78" s="93"/>
      <c r="AE78" s="94"/>
      <c r="AF78" s="94"/>
      <c r="AG78" s="94"/>
      <c r="AH78" s="56"/>
    </row>
    <row r="79" spans="1:34" ht="14.25" customHeight="1">
      <c r="A79" s="67"/>
      <c r="B79" s="82"/>
      <c r="C79" s="83"/>
      <c r="D79" s="84"/>
      <c r="E79" s="85"/>
      <c r="F79" s="86"/>
      <c r="G79" s="86"/>
      <c r="H79" s="86"/>
      <c r="I79" s="87"/>
      <c r="J79" s="88"/>
      <c r="K79" s="89"/>
      <c r="L79" s="89"/>
      <c r="M79" s="89"/>
      <c r="N79" s="53"/>
      <c r="O79" s="90"/>
      <c r="P79" s="91"/>
      <c r="Q79" s="91"/>
      <c r="R79" s="91"/>
      <c r="S79" s="92"/>
      <c r="T79" s="93"/>
      <c r="U79" s="94"/>
      <c r="V79" s="94"/>
      <c r="W79" s="94"/>
      <c r="X79" s="56"/>
      <c r="Y79" s="95"/>
      <c r="Z79" s="96"/>
      <c r="AA79" s="96"/>
      <c r="AB79" s="96"/>
      <c r="AC79" s="97"/>
      <c r="AD79" s="93"/>
      <c r="AE79" s="94"/>
      <c r="AF79" s="94"/>
      <c r="AG79" s="94"/>
      <c r="AH79" s="56"/>
    </row>
    <row r="80" spans="1:34" ht="14.25" customHeight="1">
      <c r="A80" s="67"/>
      <c r="B80" s="82"/>
      <c r="C80" s="83"/>
      <c r="D80" s="84"/>
      <c r="E80" s="85"/>
      <c r="F80" s="86"/>
      <c r="G80" s="86"/>
      <c r="H80" s="86"/>
      <c r="I80" s="87"/>
      <c r="J80" s="88"/>
      <c r="K80" s="89"/>
      <c r="L80" s="89"/>
      <c r="M80" s="89"/>
      <c r="N80" s="53"/>
      <c r="O80" s="90"/>
      <c r="P80" s="91"/>
      <c r="Q80" s="91"/>
      <c r="R80" s="91"/>
      <c r="S80" s="92"/>
      <c r="T80" s="93"/>
      <c r="U80" s="94"/>
      <c r="V80" s="94"/>
      <c r="W80" s="94"/>
      <c r="X80" s="56"/>
      <c r="Y80" s="95"/>
      <c r="Z80" s="96"/>
      <c r="AA80" s="96"/>
      <c r="AB80" s="96"/>
      <c r="AC80" s="97"/>
      <c r="AD80" s="93"/>
      <c r="AE80" s="94"/>
      <c r="AF80" s="94"/>
      <c r="AG80" s="94"/>
      <c r="AH80" s="56"/>
    </row>
    <row r="81" spans="1:34" ht="14.25" customHeight="1">
      <c r="A81" s="67"/>
      <c r="B81" s="82"/>
      <c r="C81" s="83"/>
      <c r="D81" s="84"/>
      <c r="E81" s="85"/>
      <c r="F81" s="86"/>
      <c r="G81" s="86"/>
      <c r="H81" s="86"/>
      <c r="I81" s="87"/>
      <c r="J81" s="88"/>
      <c r="K81" s="89"/>
      <c r="L81" s="89"/>
      <c r="M81" s="89"/>
      <c r="N81" s="53"/>
      <c r="O81" s="90"/>
      <c r="P81" s="91"/>
      <c r="Q81" s="91"/>
      <c r="R81" s="91"/>
      <c r="S81" s="92"/>
      <c r="T81" s="93"/>
      <c r="U81" s="94"/>
      <c r="V81" s="94"/>
      <c r="W81" s="94"/>
      <c r="X81" s="56"/>
      <c r="Y81" s="95"/>
      <c r="Z81" s="96"/>
      <c r="AA81" s="96"/>
      <c r="AB81" s="96"/>
      <c r="AC81" s="97"/>
      <c r="AD81" s="93"/>
      <c r="AE81" s="94"/>
      <c r="AF81" s="94"/>
      <c r="AG81" s="94"/>
      <c r="AH81" s="56"/>
    </row>
    <row r="82" spans="1:34" ht="14.25" customHeight="1">
      <c r="A82" s="67"/>
      <c r="B82" s="82"/>
      <c r="C82" s="83"/>
      <c r="D82" s="84"/>
      <c r="E82" s="85"/>
      <c r="F82" s="86"/>
      <c r="G82" s="86"/>
      <c r="H82" s="86"/>
      <c r="I82" s="87"/>
      <c r="J82" s="88"/>
      <c r="K82" s="89"/>
      <c r="L82" s="89"/>
      <c r="M82" s="89"/>
      <c r="N82" s="53"/>
      <c r="O82" s="90"/>
      <c r="P82" s="91"/>
      <c r="Q82" s="91"/>
      <c r="R82" s="91"/>
      <c r="S82" s="92"/>
      <c r="T82" s="93"/>
      <c r="U82" s="94"/>
      <c r="V82" s="94"/>
      <c r="W82" s="94"/>
      <c r="X82" s="56"/>
      <c r="Y82" s="95"/>
      <c r="Z82" s="96"/>
      <c r="AA82" s="96"/>
      <c r="AB82" s="96"/>
      <c r="AC82" s="97"/>
      <c r="AD82" s="93"/>
      <c r="AE82" s="94"/>
      <c r="AF82" s="94"/>
      <c r="AG82" s="94"/>
      <c r="AH82" s="56"/>
    </row>
    <row r="83" spans="1:34" ht="14.25" customHeight="1">
      <c r="A83" s="67"/>
      <c r="B83" s="82"/>
      <c r="C83" s="83"/>
      <c r="D83" s="84"/>
      <c r="E83" s="85"/>
      <c r="F83" s="86"/>
      <c r="G83" s="86"/>
      <c r="H83" s="86"/>
      <c r="I83" s="87"/>
      <c r="J83" s="88"/>
      <c r="K83" s="89"/>
      <c r="L83" s="89"/>
      <c r="M83" s="89"/>
      <c r="N83" s="53"/>
      <c r="O83" s="90"/>
      <c r="P83" s="91"/>
      <c r="Q83" s="91"/>
      <c r="R83" s="91"/>
      <c r="S83" s="92"/>
      <c r="T83" s="93"/>
      <c r="U83" s="94"/>
      <c r="V83" s="94"/>
      <c r="W83" s="94"/>
      <c r="X83" s="56"/>
      <c r="Y83" s="95"/>
      <c r="Z83" s="96"/>
      <c r="AA83" s="96"/>
      <c r="AB83" s="96"/>
      <c r="AC83" s="97"/>
      <c r="AD83" s="93"/>
      <c r="AE83" s="94"/>
      <c r="AF83" s="94"/>
      <c r="AG83" s="94"/>
      <c r="AH83" s="56"/>
    </row>
    <row r="84" spans="1:34" ht="14.25" customHeight="1">
      <c r="A84" s="67"/>
      <c r="B84" s="82"/>
      <c r="C84" s="83"/>
      <c r="D84" s="84"/>
      <c r="E84" s="85"/>
      <c r="F84" s="86"/>
      <c r="G84" s="86"/>
      <c r="H84" s="86"/>
      <c r="I84" s="87"/>
      <c r="J84" s="88"/>
      <c r="K84" s="89"/>
      <c r="L84" s="89"/>
      <c r="M84" s="89"/>
      <c r="N84" s="53"/>
      <c r="O84" s="90"/>
      <c r="P84" s="91"/>
      <c r="Q84" s="91"/>
      <c r="R84" s="91"/>
      <c r="S84" s="92"/>
      <c r="T84" s="93"/>
      <c r="U84" s="94"/>
      <c r="V84" s="94"/>
      <c r="W84" s="94"/>
      <c r="X84" s="56"/>
      <c r="Y84" s="95"/>
      <c r="Z84" s="96"/>
      <c r="AA84" s="96"/>
      <c r="AB84" s="96"/>
      <c r="AC84" s="97"/>
      <c r="AD84" s="93"/>
      <c r="AE84" s="94"/>
      <c r="AF84" s="94"/>
      <c r="AG84" s="94"/>
      <c r="AH84" s="56"/>
    </row>
    <row r="85" spans="1:34" ht="14.25" customHeight="1">
      <c r="A85" s="67"/>
      <c r="B85" s="82"/>
      <c r="C85" s="83"/>
      <c r="D85" s="84"/>
      <c r="E85" s="85"/>
      <c r="F85" s="86"/>
      <c r="G85" s="86"/>
      <c r="H85" s="86"/>
      <c r="I85" s="87"/>
      <c r="J85" s="88"/>
      <c r="K85" s="89"/>
      <c r="L85" s="89"/>
      <c r="M85" s="89"/>
      <c r="N85" s="53"/>
      <c r="O85" s="90"/>
      <c r="P85" s="91"/>
      <c r="Q85" s="91"/>
      <c r="R85" s="91"/>
      <c r="S85" s="92"/>
      <c r="T85" s="93"/>
      <c r="U85" s="94"/>
      <c r="V85" s="94"/>
      <c r="W85" s="94"/>
      <c r="X85" s="56"/>
      <c r="Y85" s="95"/>
      <c r="Z85" s="96"/>
      <c r="AA85" s="96"/>
      <c r="AB85" s="96"/>
      <c r="AC85" s="97"/>
      <c r="AD85" s="93"/>
      <c r="AE85" s="94"/>
      <c r="AF85" s="94"/>
      <c r="AG85" s="94"/>
      <c r="AH85" s="56"/>
    </row>
    <row r="86" spans="1:34" ht="14.25" customHeight="1">
      <c r="A86" s="67"/>
      <c r="B86" s="82"/>
      <c r="C86" s="83"/>
      <c r="D86" s="84"/>
      <c r="E86" s="85"/>
      <c r="F86" s="86"/>
      <c r="G86" s="86"/>
      <c r="H86" s="86"/>
      <c r="I86" s="87"/>
      <c r="J86" s="88"/>
      <c r="K86" s="89"/>
      <c r="L86" s="89"/>
      <c r="M86" s="89"/>
      <c r="N86" s="53"/>
      <c r="O86" s="90"/>
      <c r="P86" s="91"/>
      <c r="Q86" s="91"/>
      <c r="R86" s="91"/>
      <c r="S86" s="92"/>
      <c r="T86" s="93"/>
      <c r="U86" s="94"/>
      <c r="V86" s="94"/>
      <c r="W86" s="94"/>
      <c r="X86" s="56"/>
      <c r="Y86" s="95"/>
      <c r="Z86" s="96"/>
      <c r="AA86" s="96"/>
      <c r="AB86" s="96"/>
      <c r="AC86" s="97"/>
      <c r="AD86" s="93"/>
      <c r="AE86" s="94"/>
      <c r="AF86" s="94"/>
      <c r="AG86" s="94"/>
      <c r="AH86" s="56"/>
    </row>
    <row r="87" spans="1:34" ht="14.25" customHeight="1">
      <c r="A87" s="67"/>
      <c r="B87" s="82"/>
      <c r="C87" s="83"/>
      <c r="D87" s="84"/>
      <c r="E87" s="85"/>
      <c r="F87" s="86"/>
      <c r="G87" s="86"/>
      <c r="H87" s="86"/>
      <c r="I87" s="87"/>
      <c r="J87" s="88"/>
      <c r="K87" s="89"/>
      <c r="L87" s="89"/>
      <c r="M87" s="89"/>
      <c r="N87" s="53"/>
      <c r="O87" s="90"/>
      <c r="P87" s="91"/>
      <c r="Q87" s="91"/>
      <c r="R87" s="91"/>
      <c r="S87" s="92"/>
      <c r="T87" s="93"/>
      <c r="U87" s="94"/>
      <c r="V87" s="94"/>
      <c r="W87" s="94"/>
      <c r="X87" s="56"/>
      <c r="Y87" s="95"/>
      <c r="Z87" s="96"/>
      <c r="AA87" s="96"/>
      <c r="AB87" s="96"/>
      <c r="AC87" s="97"/>
      <c r="AD87" s="93"/>
      <c r="AE87" s="94"/>
      <c r="AF87" s="94"/>
      <c r="AG87" s="94"/>
      <c r="AH87" s="56"/>
    </row>
    <row r="88" spans="1:34" ht="14.25" customHeight="1">
      <c r="A88" s="67"/>
      <c r="B88" s="82"/>
      <c r="C88" s="83"/>
      <c r="D88" s="84"/>
      <c r="E88" s="85"/>
      <c r="F88" s="86"/>
      <c r="G88" s="86"/>
      <c r="H88" s="86"/>
      <c r="I88" s="87"/>
      <c r="J88" s="88"/>
      <c r="K88" s="89"/>
      <c r="L88" s="89"/>
      <c r="M88" s="89"/>
      <c r="N88" s="53"/>
      <c r="O88" s="90"/>
      <c r="P88" s="91"/>
      <c r="Q88" s="91"/>
      <c r="R88" s="91"/>
      <c r="S88" s="92"/>
      <c r="T88" s="93"/>
      <c r="U88" s="94"/>
      <c r="V88" s="94"/>
      <c r="W88" s="94"/>
      <c r="X88" s="56"/>
      <c r="Y88" s="95"/>
      <c r="Z88" s="96"/>
      <c r="AA88" s="96"/>
      <c r="AB88" s="96"/>
      <c r="AC88" s="97"/>
      <c r="AD88" s="93"/>
      <c r="AE88" s="94"/>
      <c r="AF88" s="94"/>
      <c r="AG88" s="94"/>
      <c r="AH88" s="56"/>
    </row>
    <row r="89" spans="1:34" ht="14.25" customHeight="1">
      <c r="A89" s="67"/>
      <c r="B89" s="82"/>
      <c r="C89" s="83"/>
      <c r="D89" s="84"/>
      <c r="E89" s="85"/>
      <c r="F89" s="86"/>
      <c r="G89" s="86"/>
      <c r="H89" s="86"/>
      <c r="I89" s="87"/>
      <c r="J89" s="88"/>
      <c r="K89" s="89"/>
      <c r="L89" s="89"/>
      <c r="M89" s="89"/>
      <c r="N89" s="53"/>
      <c r="O89" s="90"/>
      <c r="P89" s="91"/>
      <c r="Q89" s="91"/>
      <c r="R89" s="91"/>
      <c r="S89" s="92"/>
      <c r="T89" s="93"/>
      <c r="U89" s="94"/>
      <c r="V89" s="94"/>
      <c r="W89" s="94"/>
      <c r="X89" s="56"/>
      <c r="Y89" s="95"/>
      <c r="Z89" s="96"/>
      <c r="AA89" s="96"/>
      <c r="AB89" s="96"/>
      <c r="AC89" s="97"/>
      <c r="AD89" s="93"/>
      <c r="AE89" s="94"/>
      <c r="AF89" s="94"/>
      <c r="AG89" s="94"/>
      <c r="AH89" s="56"/>
    </row>
    <row r="90" spans="1:34" ht="14.25" customHeight="1">
      <c r="A90" s="67"/>
      <c r="B90" s="82"/>
      <c r="C90" s="83"/>
      <c r="D90" s="84"/>
      <c r="E90" s="85"/>
      <c r="F90" s="86"/>
      <c r="G90" s="86"/>
      <c r="H90" s="86"/>
      <c r="I90" s="87"/>
      <c r="J90" s="88"/>
      <c r="K90" s="89"/>
      <c r="L90" s="89"/>
      <c r="M90" s="89"/>
      <c r="N90" s="53"/>
      <c r="O90" s="90"/>
      <c r="P90" s="91"/>
      <c r="Q90" s="91"/>
      <c r="R90" s="91"/>
      <c r="S90" s="92"/>
      <c r="T90" s="93"/>
      <c r="U90" s="94"/>
      <c r="V90" s="94"/>
      <c r="W90" s="94"/>
      <c r="X90" s="56"/>
      <c r="Y90" s="95"/>
      <c r="Z90" s="96"/>
      <c r="AA90" s="96"/>
      <c r="AB90" s="96"/>
      <c r="AC90" s="97"/>
      <c r="AD90" s="93"/>
      <c r="AE90" s="94"/>
      <c r="AF90" s="94"/>
      <c r="AG90" s="94"/>
      <c r="AH90" s="56"/>
    </row>
    <row r="91" spans="1:34" ht="14.25" customHeight="1">
      <c r="A91" s="67"/>
      <c r="B91" s="82"/>
      <c r="C91" s="83"/>
      <c r="D91" s="84"/>
      <c r="E91" s="85"/>
      <c r="F91" s="86"/>
      <c r="G91" s="86"/>
      <c r="H91" s="86"/>
      <c r="I91" s="87"/>
      <c r="J91" s="88"/>
      <c r="K91" s="89"/>
      <c r="L91" s="89"/>
      <c r="M91" s="89"/>
      <c r="N91" s="53"/>
      <c r="O91" s="90"/>
      <c r="P91" s="91"/>
      <c r="Q91" s="91"/>
      <c r="R91" s="91"/>
      <c r="S91" s="92"/>
      <c r="T91" s="93"/>
      <c r="U91" s="94"/>
      <c r="V91" s="94"/>
      <c r="W91" s="94"/>
      <c r="X91" s="56"/>
      <c r="Y91" s="95"/>
      <c r="Z91" s="96"/>
      <c r="AA91" s="96"/>
      <c r="AB91" s="96"/>
      <c r="AC91" s="97"/>
      <c r="AD91" s="93"/>
      <c r="AE91" s="94"/>
      <c r="AF91" s="94"/>
      <c r="AG91" s="94"/>
      <c r="AH91" s="56"/>
    </row>
    <row r="92" spans="1:34" ht="14.25" customHeight="1">
      <c r="A92" s="67"/>
      <c r="B92" s="82"/>
      <c r="C92" s="83"/>
      <c r="D92" s="84"/>
      <c r="E92" s="85"/>
      <c r="F92" s="86"/>
      <c r="G92" s="86"/>
      <c r="H92" s="86"/>
      <c r="I92" s="87"/>
      <c r="J92" s="88"/>
      <c r="K92" s="89"/>
      <c r="L92" s="89"/>
      <c r="M92" s="89"/>
      <c r="N92" s="53"/>
      <c r="O92" s="90"/>
      <c r="P92" s="91"/>
      <c r="Q92" s="91"/>
      <c r="R92" s="91"/>
      <c r="S92" s="92"/>
      <c r="T92" s="93"/>
      <c r="U92" s="94"/>
      <c r="V92" s="94"/>
      <c r="W92" s="94"/>
      <c r="X92" s="56"/>
      <c r="Y92" s="95"/>
      <c r="Z92" s="96"/>
      <c r="AA92" s="96"/>
      <c r="AB92" s="96"/>
      <c r="AC92" s="97"/>
      <c r="AD92" s="93"/>
      <c r="AE92" s="94"/>
      <c r="AF92" s="94"/>
      <c r="AG92" s="94"/>
      <c r="AH92" s="56"/>
    </row>
    <row r="93" spans="1:34" ht="14.25" customHeight="1">
      <c r="A93" s="67"/>
      <c r="B93" s="82"/>
      <c r="C93" s="83"/>
      <c r="D93" s="84"/>
      <c r="E93" s="85"/>
      <c r="F93" s="86"/>
      <c r="G93" s="86"/>
      <c r="H93" s="86"/>
      <c r="I93" s="87"/>
      <c r="J93" s="88"/>
      <c r="K93" s="89"/>
      <c r="L93" s="89"/>
      <c r="M93" s="89"/>
      <c r="N93" s="53"/>
      <c r="O93" s="90"/>
      <c r="P93" s="91"/>
      <c r="Q93" s="91"/>
      <c r="R93" s="91"/>
      <c r="S93" s="92"/>
      <c r="T93" s="93"/>
      <c r="U93" s="94"/>
      <c r="V93" s="94"/>
      <c r="W93" s="94"/>
      <c r="X93" s="56"/>
      <c r="Y93" s="95"/>
      <c r="Z93" s="96"/>
      <c r="AA93" s="96"/>
      <c r="AB93" s="96"/>
      <c r="AC93" s="97"/>
      <c r="AD93" s="93"/>
      <c r="AE93" s="94"/>
      <c r="AF93" s="94"/>
      <c r="AG93" s="94"/>
      <c r="AH93" s="56"/>
    </row>
    <row r="94" spans="1:34" ht="14.25" customHeight="1">
      <c r="A94" s="67"/>
      <c r="B94" s="82"/>
      <c r="C94" s="83"/>
      <c r="D94" s="84"/>
      <c r="E94" s="85"/>
      <c r="F94" s="86"/>
      <c r="G94" s="86"/>
      <c r="H94" s="86"/>
      <c r="I94" s="87"/>
      <c r="J94" s="88"/>
      <c r="K94" s="89"/>
      <c r="L94" s="89"/>
      <c r="M94" s="89"/>
      <c r="N94" s="53"/>
      <c r="O94" s="90"/>
      <c r="P94" s="91"/>
      <c r="Q94" s="91"/>
      <c r="R94" s="91"/>
      <c r="S94" s="92"/>
      <c r="T94" s="93"/>
      <c r="U94" s="94"/>
      <c r="V94" s="94"/>
      <c r="W94" s="94"/>
      <c r="X94" s="56"/>
      <c r="Y94" s="95"/>
      <c r="Z94" s="96"/>
      <c r="AA94" s="96"/>
      <c r="AB94" s="96"/>
      <c r="AC94" s="97"/>
      <c r="AD94" s="93"/>
      <c r="AE94" s="94"/>
      <c r="AF94" s="94"/>
      <c r="AG94" s="94"/>
      <c r="AH94" s="56"/>
    </row>
    <row r="95" spans="1:34" ht="14.25" customHeight="1">
      <c r="A95" s="67"/>
      <c r="B95" s="82"/>
      <c r="C95" s="83"/>
      <c r="D95" s="84"/>
      <c r="E95" s="85"/>
      <c r="F95" s="86"/>
      <c r="G95" s="86"/>
      <c r="H95" s="86"/>
      <c r="I95" s="87"/>
      <c r="J95" s="88"/>
      <c r="K95" s="89"/>
      <c r="L95" s="89"/>
      <c r="M95" s="89"/>
      <c r="N95" s="53"/>
      <c r="O95" s="90"/>
      <c r="P95" s="91"/>
      <c r="Q95" s="91"/>
      <c r="R95" s="91"/>
      <c r="S95" s="92"/>
      <c r="T95" s="93"/>
      <c r="U95" s="94"/>
      <c r="V95" s="94"/>
      <c r="W95" s="94"/>
      <c r="X95" s="56"/>
      <c r="Y95" s="95"/>
      <c r="Z95" s="96"/>
      <c r="AA95" s="96"/>
      <c r="AB95" s="96"/>
      <c r="AC95" s="97"/>
      <c r="AD95" s="93"/>
      <c r="AE95" s="94"/>
      <c r="AF95" s="94"/>
      <c r="AG95" s="94"/>
      <c r="AH95" s="56"/>
    </row>
    <row r="96" spans="1:34" ht="14.25" customHeight="1">
      <c r="A96" s="67"/>
      <c r="B96" s="82"/>
      <c r="C96" s="83"/>
      <c r="D96" s="84"/>
      <c r="E96" s="85"/>
      <c r="F96" s="86"/>
      <c r="G96" s="86"/>
      <c r="H96" s="86"/>
      <c r="I96" s="87"/>
      <c r="J96" s="88"/>
      <c r="K96" s="89"/>
      <c r="L96" s="89"/>
      <c r="M96" s="89"/>
      <c r="N96" s="53"/>
      <c r="O96" s="90"/>
      <c r="P96" s="91"/>
      <c r="Q96" s="91"/>
      <c r="R96" s="91"/>
      <c r="S96" s="92"/>
      <c r="T96" s="93"/>
      <c r="U96" s="94"/>
      <c r="V96" s="94"/>
      <c r="W96" s="94"/>
      <c r="X96" s="56"/>
      <c r="Y96" s="95"/>
      <c r="Z96" s="96"/>
      <c r="AA96" s="96"/>
      <c r="AB96" s="96"/>
      <c r="AC96" s="97"/>
      <c r="AD96" s="93"/>
      <c r="AE96" s="94"/>
      <c r="AF96" s="94"/>
      <c r="AG96" s="94"/>
      <c r="AH96" s="56"/>
    </row>
    <row r="97" spans="1:34" ht="14.25" customHeight="1">
      <c r="A97" s="67"/>
      <c r="B97" s="82"/>
      <c r="C97" s="83"/>
      <c r="D97" s="84"/>
      <c r="E97" s="85"/>
      <c r="F97" s="86"/>
      <c r="G97" s="86"/>
      <c r="H97" s="86"/>
      <c r="I97" s="87"/>
      <c r="J97" s="88"/>
      <c r="K97" s="89"/>
      <c r="L97" s="89"/>
      <c r="M97" s="89"/>
      <c r="N97" s="53"/>
      <c r="O97" s="90"/>
      <c r="P97" s="91"/>
      <c r="Q97" s="91"/>
      <c r="R97" s="91"/>
      <c r="S97" s="92"/>
      <c r="T97" s="93"/>
      <c r="U97" s="94"/>
      <c r="V97" s="94"/>
      <c r="W97" s="94"/>
      <c r="X97" s="56"/>
      <c r="Y97" s="95"/>
      <c r="Z97" s="96"/>
      <c r="AA97" s="96"/>
      <c r="AB97" s="96"/>
      <c r="AC97" s="97"/>
      <c r="AD97" s="93"/>
      <c r="AE97" s="94"/>
      <c r="AF97" s="94"/>
      <c r="AG97" s="94"/>
      <c r="AH97" s="56"/>
    </row>
    <row r="98" spans="1:34" ht="14.25" customHeight="1">
      <c r="A98" s="67"/>
      <c r="B98" s="82"/>
      <c r="C98" s="83"/>
      <c r="D98" s="84"/>
      <c r="E98" s="85"/>
      <c r="F98" s="86"/>
      <c r="G98" s="86"/>
      <c r="H98" s="86"/>
      <c r="I98" s="87"/>
      <c r="J98" s="88"/>
      <c r="K98" s="89"/>
      <c r="L98" s="89"/>
      <c r="M98" s="89"/>
      <c r="N98" s="53"/>
      <c r="O98" s="90"/>
      <c r="P98" s="91"/>
      <c r="Q98" s="91"/>
      <c r="R98" s="91"/>
      <c r="S98" s="92"/>
      <c r="T98" s="93"/>
      <c r="U98" s="94"/>
      <c r="V98" s="94"/>
      <c r="W98" s="94"/>
      <c r="X98" s="56"/>
      <c r="Y98" s="95"/>
      <c r="Z98" s="96"/>
      <c r="AA98" s="96"/>
      <c r="AB98" s="96"/>
      <c r="AC98" s="97"/>
      <c r="AD98" s="93"/>
      <c r="AE98" s="94"/>
      <c r="AF98" s="94"/>
      <c r="AG98" s="94"/>
      <c r="AH98" s="56"/>
    </row>
    <row r="99" spans="1:34" ht="14.25" customHeight="1">
      <c r="A99" s="67"/>
      <c r="B99" s="82"/>
      <c r="C99" s="83"/>
      <c r="D99" s="84"/>
      <c r="E99" s="85"/>
      <c r="F99" s="86"/>
      <c r="G99" s="86"/>
      <c r="H99" s="86"/>
      <c r="I99" s="87"/>
      <c r="J99" s="88"/>
      <c r="K99" s="89"/>
      <c r="L99" s="89"/>
      <c r="M99" s="89"/>
      <c r="N99" s="53"/>
      <c r="O99" s="90"/>
      <c r="P99" s="91"/>
      <c r="Q99" s="91"/>
      <c r="R99" s="91"/>
      <c r="S99" s="92"/>
      <c r="T99" s="93"/>
      <c r="U99" s="94"/>
      <c r="V99" s="94"/>
      <c r="W99" s="94"/>
      <c r="X99" s="56"/>
      <c r="Y99" s="95"/>
      <c r="Z99" s="96"/>
      <c r="AA99" s="96"/>
      <c r="AB99" s="96"/>
      <c r="AC99" s="97"/>
      <c r="AD99" s="93"/>
      <c r="AE99" s="94"/>
      <c r="AF99" s="94"/>
      <c r="AG99" s="94"/>
      <c r="AH99" s="56"/>
    </row>
    <row r="100" spans="1:34" ht="14.25" customHeight="1">
      <c r="A100" s="67"/>
      <c r="B100" s="82"/>
      <c r="C100" s="83"/>
      <c r="D100" s="84"/>
      <c r="E100" s="85"/>
      <c r="F100" s="86"/>
      <c r="G100" s="86"/>
      <c r="H100" s="86"/>
      <c r="I100" s="87"/>
      <c r="J100" s="88"/>
      <c r="K100" s="89"/>
      <c r="L100" s="89"/>
      <c r="M100" s="89"/>
      <c r="N100" s="53"/>
      <c r="O100" s="90"/>
      <c r="P100" s="91"/>
      <c r="Q100" s="91"/>
      <c r="R100" s="91"/>
      <c r="S100" s="92"/>
      <c r="T100" s="93"/>
      <c r="U100" s="94"/>
      <c r="V100" s="94"/>
      <c r="W100" s="94"/>
      <c r="X100" s="56"/>
      <c r="Y100" s="95"/>
      <c r="Z100" s="96"/>
      <c r="AA100" s="96"/>
      <c r="AB100" s="96"/>
      <c r="AC100" s="97"/>
      <c r="AD100" s="93"/>
      <c r="AE100" s="94"/>
      <c r="AF100" s="94"/>
      <c r="AG100" s="94"/>
      <c r="AH100" s="56"/>
    </row>
    <row r="101" spans="1:34" ht="14.25" customHeight="1">
      <c r="A101" s="67"/>
      <c r="B101" s="82"/>
      <c r="C101" s="83"/>
      <c r="D101" s="84"/>
      <c r="E101" s="85"/>
      <c r="F101" s="86"/>
      <c r="G101" s="86"/>
      <c r="H101" s="86"/>
      <c r="I101" s="87"/>
      <c r="J101" s="88"/>
      <c r="K101" s="89"/>
      <c r="L101" s="89"/>
      <c r="M101" s="89"/>
      <c r="N101" s="53"/>
      <c r="O101" s="90"/>
      <c r="P101" s="91"/>
      <c r="Q101" s="91"/>
      <c r="R101" s="91"/>
      <c r="S101" s="92"/>
      <c r="T101" s="93"/>
      <c r="U101" s="94"/>
      <c r="V101" s="94"/>
      <c r="W101" s="94"/>
      <c r="X101" s="56"/>
      <c r="Y101" s="95"/>
      <c r="Z101" s="96"/>
      <c r="AA101" s="96"/>
      <c r="AB101" s="96"/>
      <c r="AC101" s="97"/>
      <c r="AD101" s="93"/>
      <c r="AE101" s="94"/>
      <c r="AF101" s="94"/>
      <c r="AG101" s="94"/>
      <c r="AH101" s="56"/>
    </row>
    <row r="102" spans="1:34" ht="14.25" customHeight="1">
      <c r="A102" s="67"/>
      <c r="B102" s="82"/>
      <c r="C102" s="83"/>
      <c r="D102" s="84"/>
      <c r="E102" s="85"/>
      <c r="F102" s="86"/>
      <c r="G102" s="86"/>
      <c r="H102" s="86"/>
      <c r="I102" s="87"/>
      <c r="J102" s="88"/>
      <c r="K102" s="89"/>
      <c r="L102" s="89"/>
      <c r="M102" s="89"/>
      <c r="N102" s="53"/>
      <c r="O102" s="90"/>
      <c r="P102" s="91"/>
      <c r="Q102" s="91"/>
      <c r="R102" s="91"/>
      <c r="S102" s="92"/>
      <c r="T102" s="93"/>
      <c r="U102" s="94"/>
      <c r="V102" s="94"/>
      <c r="W102" s="94"/>
      <c r="X102" s="56"/>
      <c r="Y102" s="95"/>
      <c r="Z102" s="96"/>
      <c r="AA102" s="96"/>
      <c r="AB102" s="96"/>
      <c r="AC102" s="97"/>
      <c r="AD102" s="93"/>
      <c r="AE102" s="94"/>
      <c r="AF102" s="94"/>
      <c r="AG102" s="94"/>
      <c r="AH102" s="56"/>
    </row>
    <row r="103" spans="1:34" ht="14.25" customHeight="1">
      <c r="A103" s="67"/>
      <c r="B103" s="82"/>
      <c r="C103" s="83"/>
      <c r="D103" s="84"/>
      <c r="E103" s="85"/>
      <c r="F103" s="86"/>
      <c r="G103" s="86"/>
      <c r="H103" s="86"/>
      <c r="I103" s="87"/>
      <c r="J103" s="88"/>
      <c r="K103" s="89"/>
      <c r="L103" s="89"/>
      <c r="M103" s="89"/>
      <c r="N103" s="53"/>
      <c r="O103" s="90"/>
      <c r="P103" s="91"/>
      <c r="Q103" s="91"/>
      <c r="R103" s="91"/>
      <c r="S103" s="92"/>
      <c r="T103" s="93"/>
      <c r="U103" s="94"/>
      <c r="V103" s="94"/>
      <c r="W103" s="94"/>
      <c r="X103" s="56"/>
      <c r="Y103" s="95"/>
      <c r="Z103" s="96"/>
      <c r="AA103" s="96"/>
      <c r="AB103" s="96"/>
      <c r="AC103" s="97"/>
      <c r="AD103" s="93"/>
      <c r="AE103" s="94"/>
      <c r="AF103" s="94"/>
      <c r="AG103" s="94"/>
      <c r="AH103" s="56"/>
    </row>
    <row r="104" spans="1:34" ht="14.25" customHeight="1">
      <c r="A104" s="67"/>
      <c r="B104" s="82"/>
      <c r="C104" s="83"/>
      <c r="D104" s="84"/>
      <c r="E104" s="85"/>
      <c r="F104" s="86"/>
      <c r="G104" s="86"/>
      <c r="H104" s="86"/>
      <c r="I104" s="87"/>
      <c r="J104" s="88"/>
      <c r="K104" s="89"/>
      <c r="L104" s="89"/>
      <c r="M104" s="89"/>
      <c r="N104" s="53"/>
      <c r="O104" s="90"/>
      <c r="P104" s="91"/>
      <c r="Q104" s="91"/>
      <c r="R104" s="91"/>
      <c r="S104" s="92"/>
      <c r="T104" s="93"/>
      <c r="U104" s="94"/>
      <c r="V104" s="94"/>
      <c r="W104" s="94"/>
      <c r="X104" s="56"/>
      <c r="Y104" s="95"/>
      <c r="Z104" s="96"/>
      <c r="AA104" s="96"/>
      <c r="AB104" s="96"/>
      <c r="AC104" s="97"/>
      <c r="AD104" s="93"/>
      <c r="AE104" s="94"/>
      <c r="AF104" s="94"/>
      <c r="AG104" s="94"/>
      <c r="AH104" s="56"/>
    </row>
    <row r="105" spans="1:34" ht="14.25" customHeight="1">
      <c r="A105" s="67"/>
      <c r="B105" s="82"/>
      <c r="C105" s="83"/>
      <c r="D105" s="84"/>
      <c r="E105" s="85"/>
      <c r="F105" s="86"/>
      <c r="G105" s="86"/>
      <c r="H105" s="86"/>
      <c r="I105" s="87"/>
      <c r="J105" s="88"/>
      <c r="K105" s="89"/>
      <c r="L105" s="89"/>
      <c r="M105" s="89"/>
      <c r="N105" s="53"/>
      <c r="O105" s="90"/>
      <c r="P105" s="91"/>
      <c r="Q105" s="91"/>
      <c r="R105" s="91"/>
      <c r="S105" s="92"/>
      <c r="T105" s="93"/>
      <c r="U105" s="94"/>
      <c r="V105" s="94"/>
      <c r="W105" s="94"/>
      <c r="X105" s="56"/>
      <c r="Y105" s="95"/>
      <c r="Z105" s="96"/>
      <c r="AA105" s="96"/>
      <c r="AB105" s="96"/>
      <c r="AC105" s="97"/>
      <c r="AD105" s="93"/>
      <c r="AE105" s="94"/>
      <c r="AF105" s="94"/>
      <c r="AG105" s="94"/>
      <c r="AH105" s="56"/>
    </row>
    <row r="106" spans="1:34" ht="14.25" customHeight="1">
      <c r="A106" s="67"/>
      <c r="B106" s="82"/>
      <c r="C106" s="83"/>
      <c r="D106" s="84"/>
      <c r="E106" s="85"/>
      <c r="F106" s="86"/>
      <c r="G106" s="86"/>
      <c r="H106" s="86"/>
      <c r="I106" s="87"/>
      <c r="J106" s="88"/>
      <c r="K106" s="89"/>
      <c r="L106" s="89"/>
      <c r="M106" s="89"/>
      <c r="N106" s="53"/>
      <c r="O106" s="90"/>
      <c r="P106" s="91"/>
      <c r="Q106" s="91"/>
      <c r="R106" s="91"/>
      <c r="S106" s="92"/>
      <c r="T106" s="93"/>
      <c r="U106" s="94"/>
      <c r="V106" s="94"/>
      <c r="W106" s="94"/>
      <c r="X106" s="56"/>
      <c r="Y106" s="95"/>
      <c r="Z106" s="96"/>
      <c r="AA106" s="96"/>
      <c r="AB106" s="96"/>
      <c r="AC106" s="97"/>
      <c r="AD106" s="93"/>
      <c r="AE106" s="94"/>
      <c r="AF106" s="94"/>
      <c r="AG106" s="94"/>
      <c r="AH106" s="56"/>
    </row>
    <row r="107" spans="1:34" ht="14.25" customHeight="1">
      <c r="A107" s="67"/>
      <c r="B107" s="82"/>
      <c r="C107" s="83"/>
      <c r="D107" s="84"/>
      <c r="E107" s="85"/>
      <c r="F107" s="86"/>
      <c r="G107" s="86"/>
      <c r="H107" s="86"/>
      <c r="I107" s="87"/>
      <c r="J107" s="88"/>
      <c r="K107" s="89"/>
      <c r="L107" s="89"/>
      <c r="M107" s="89"/>
      <c r="N107" s="53"/>
      <c r="O107" s="90"/>
      <c r="P107" s="91"/>
      <c r="Q107" s="91"/>
      <c r="R107" s="91"/>
      <c r="S107" s="92"/>
      <c r="T107" s="93"/>
      <c r="U107" s="94"/>
      <c r="V107" s="94"/>
      <c r="W107" s="94"/>
      <c r="X107" s="56"/>
      <c r="Y107" s="95"/>
      <c r="Z107" s="96"/>
      <c r="AA107" s="96"/>
      <c r="AB107" s="96"/>
      <c r="AC107" s="97"/>
      <c r="AD107" s="93"/>
      <c r="AE107" s="94"/>
      <c r="AF107" s="94"/>
      <c r="AG107" s="94"/>
      <c r="AH107" s="56"/>
    </row>
    <row r="108" spans="1:34" ht="14.25" customHeight="1">
      <c r="A108" s="67"/>
      <c r="B108" s="82"/>
      <c r="C108" s="83"/>
      <c r="D108" s="84"/>
      <c r="E108" s="85"/>
      <c r="F108" s="86"/>
      <c r="G108" s="86"/>
      <c r="H108" s="86"/>
      <c r="I108" s="87"/>
      <c r="J108" s="88"/>
      <c r="K108" s="89"/>
      <c r="L108" s="89"/>
      <c r="M108" s="89"/>
      <c r="N108" s="53"/>
      <c r="O108" s="90"/>
      <c r="P108" s="91"/>
      <c r="Q108" s="91"/>
      <c r="R108" s="91"/>
      <c r="S108" s="92"/>
      <c r="T108" s="93"/>
      <c r="U108" s="94"/>
      <c r="V108" s="94"/>
      <c r="W108" s="94"/>
      <c r="X108" s="56"/>
      <c r="Y108" s="95"/>
      <c r="Z108" s="96"/>
      <c r="AA108" s="96"/>
      <c r="AB108" s="96"/>
      <c r="AC108" s="97"/>
      <c r="AD108" s="93"/>
      <c r="AE108" s="94"/>
      <c r="AF108" s="94"/>
      <c r="AG108" s="94"/>
      <c r="AH108" s="56"/>
    </row>
    <row r="109" spans="1:34" ht="14.25" customHeight="1">
      <c r="A109" s="67"/>
      <c r="B109" s="82"/>
      <c r="C109" s="83"/>
      <c r="D109" s="84"/>
      <c r="E109" s="85"/>
      <c r="F109" s="86"/>
      <c r="G109" s="86"/>
      <c r="H109" s="86"/>
      <c r="I109" s="87"/>
      <c r="J109" s="88"/>
      <c r="K109" s="89"/>
      <c r="L109" s="89"/>
      <c r="M109" s="89"/>
      <c r="N109" s="53"/>
      <c r="O109" s="90"/>
      <c r="P109" s="91"/>
      <c r="Q109" s="91"/>
      <c r="R109" s="91"/>
      <c r="S109" s="92"/>
      <c r="T109" s="93"/>
      <c r="U109" s="94"/>
      <c r="V109" s="94"/>
      <c r="W109" s="94"/>
      <c r="X109" s="56"/>
      <c r="Y109" s="95"/>
      <c r="Z109" s="96"/>
      <c r="AA109" s="96"/>
      <c r="AB109" s="96"/>
      <c r="AC109" s="97"/>
      <c r="AD109" s="93"/>
      <c r="AE109" s="94"/>
      <c r="AF109" s="94"/>
      <c r="AG109" s="94"/>
      <c r="AH109" s="56"/>
    </row>
    <row r="110" spans="1:34" ht="14.25" customHeight="1">
      <c r="A110" s="67"/>
      <c r="B110" s="82"/>
      <c r="C110" s="83"/>
      <c r="D110" s="84"/>
      <c r="E110" s="85"/>
      <c r="F110" s="86"/>
      <c r="G110" s="86"/>
      <c r="H110" s="86"/>
      <c r="I110" s="87"/>
      <c r="J110" s="88"/>
      <c r="K110" s="89"/>
      <c r="L110" s="89"/>
      <c r="M110" s="89"/>
      <c r="N110" s="53"/>
      <c r="O110" s="90"/>
      <c r="P110" s="91"/>
      <c r="Q110" s="91"/>
      <c r="R110" s="91"/>
      <c r="S110" s="92"/>
      <c r="T110" s="93"/>
      <c r="U110" s="94"/>
      <c r="V110" s="94"/>
      <c r="W110" s="94"/>
      <c r="X110" s="56"/>
      <c r="Y110" s="95"/>
      <c r="Z110" s="96"/>
      <c r="AA110" s="96"/>
      <c r="AB110" s="96"/>
      <c r="AC110" s="97"/>
      <c r="AD110" s="93"/>
      <c r="AE110" s="94"/>
      <c r="AF110" s="94"/>
      <c r="AG110" s="94"/>
      <c r="AH110" s="56"/>
    </row>
    <row r="111" spans="1:34" ht="14.25" customHeight="1">
      <c r="A111" s="67"/>
      <c r="B111" s="82"/>
      <c r="C111" s="83"/>
      <c r="D111" s="84"/>
      <c r="E111" s="85"/>
      <c r="F111" s="86"/>
      <c r="G111" s="86"/>
      <c r="H111" s="86"/>
      <c r="I111" s="87"/>
      <c r="J111" s="88"/>
      <c r="K111" s="89"/>
      <c r="L111" s="89"/>
      <c r="M111" s="89"/>
      <c r="N111" s="53"/>
      <c r="O111" s="90"/>
      <c r="P111" s="91"/>
      <c r="Q111" s="91"/>
      <c r="R111" s="91"/>
      <c r="S111" s="92"/>
      <c r="T111" s="93"/>
      <c r="U111" s="94"/>
      <c r="V111" s="94"/>
      <c r="W111" s="94"/>
      <c r="X111" s="56"/>
      <c r="Y111" s="95"/>
      <c r="Z111" s="96"/>
      <c r="AA111" s="96"/>
      <c r="AB111" s="96"/>
      <c r="AC111" s="97"/>
      <c r="AD111" s="93"/>
      <c r="AE111" s="94"/>
      <c r="AF111" s="94"/>
      <c r="AG111" s="94"/>
      <c r="AH111" s="56"/>
    </row>
    <row r="112" spans="1:34" ht="14.25" customHeight="1">
      <c r="A112" s="67"/>
      <c r="B112" s="82"/>
      <c r="C112" s="83"/>
      <c r="D112" s="84"/>
      <c r="E112" s="85"/>
      <c r="F112" s="86"/>
      <c r="G112" s="86"/>
      <c r="H112" s="86"/>
      <c r="I112" s="87"/>
      <c r="J112" s="88"/>
      <c r="K112" s="89"/>
      <c r="L112" s="89"/>
      <c r="M112" s="89"/>
      <c r="N112" s="53"/>
      <c r="O112" s="90"/>
      <c r="P112" s="91"/>
      <c r="Q112" s="91"/>
      <c r="R112" s="91"/>
      <c r="S112" s="92"/>
      <c r="T112" s="93"/>
      <c r="U112" s="94"/>
      <c r="V112" s="94"/>
      <c r="W112" s="94"/>
      <c r="X112" s="56"/>
      <c r="Y112" s="95"/>
      <c r="Z112" s="96"/>
      <c r="AA112" s="96"/>
      <c r="AB112" s="96"/>
      <c r="AC112" s="97"/>
      <c r="AD112" s="93"/>
      <c r="AE112" s="94"/>
      <c r="AF112" s="94"/>
      <c r="AG112" s="94"/>
      <c r="AH112" s="56"/>
    </row>
    <row r="113" spans="1:34" ht="14.25" customHeight="1">
      <c r="A113" s="67"/>
      <c r="B113" s="82"/>
      <c r="C113" s="83"/>
      <c r="D113" s="84"/>
      <c r="E113" s="85"/>
      <c r="F113" s="86"/>
      <c r="G113" s="86"/>
      <c r="H113" s="86"/>
      <c r="I113" s="87"/>
      <c r="J113" s="88"/>
      <c r="K113" s="89"/>
      <c r="L113" s="89"/>
      <c r="M113" s="89"/>
      <c r="N113" s="53"/>
      <c r="O113" s="90"/>
      <c r="P113" s="91"/>
      <c r="Q113" s="91"/>
      <c r="R113" s="91"/>
      <c r="S113" s="92"/>
      <c r="T113" s="93"/>
      <c r="U113" s="94"/>
      <c r="V113" s="94"/>
      <c r="W113" s="94"/>
      <c r="X113" s="56"/>
      <c r="Y113" s="95"/>
      <c r="Z113" s="96"/>
      <c r="AA113" s="96"/>
      <c r="AB113" s="96"/>
      <c r="AC113" s="97"/>
      <c r="AD113" s="93"/>
      <c r="AE113" s="94"/>
      <c r="AF113" s="94"/>
      <c r="AG113" s="94"/>
      <c r="AH113" s="56"/>
    </row>
    <row r="114" spans="1:34" ht="14.25" customHeight="1">
      <c r="A114" s="67"/>
      <c r="B114" s="82"/>
      <c r="C114" s="83"/>
      <c r="D114" s="84"/>
      <c r="E114" s="85"/>
      <c r="F114" s="86"/>
      <c r="G114" s="86"/>
      <c r="H114" s="86"/>
      <c r="I114" s="87"/>
      <c r="J114" s="88"/>
      <c r="K114" s="89"/>
      <c r="L114" s="89"/>
      <c r="M114" s="89"/>
      <c r="N114" s="53"/>
      <c r="O114" s="90"/>
      <c r="P114" s="91"/>
      <c r="Q114" s="91"/>
      <c r="R114" s="91"/>
      <c r="S114" s="92"/>
      <c r="T114" s="93"/>
      <c r="U114" s="94"/>
      <c r="V114" s="94"/>
      <c r="W114" s="94"/>
      <c r="X114" s="56"/>
      <c r="Y114" s="95"/>
      <c r="Z114" s="96"/>
      <c r="AA114" s="96"/>
      <c r="AB114" s="96"/>
      <c r="AC114" s="97"/>
      <c r="AD114" s="93"/>
      <c r="AE114" s="94"/>
      <c r="AF114" s="94"/>
      <c r="AG114" s="94"/>
      <c r="AH114" s="56"/>
    </row>
    <row r="115" spans="1:34" ht="14.25" customHeight="1">
      <c r="A115" s="67"/>
      <c r="B115" s="82"/>
      <c r="C115" s="83"/>
      <c r="D115" s="84"/>
      <c r="E115" s="85"/>
      <c r="F115" s="86"/>
      <c r="G115" s="86"/>
      <c r="H115" s="86"/>
      <c r="I115" s="87"/>
      <c r="J115" s="88"/>
      <c r="K115" s="89"/>
      <c r="L115" s="89"/>
      <c r="M115" s="89"/>
      <c r="N115" s="53"/>
      <c r="O115" s="90"/>
      <c r="P115" s="91"/>
      <c r="Q115" s="91"/>
      <c r="R115" s="91"/>
      <c r="S115" s="92"/>
      <c r="T115" s="93"/>
      <c r="U115" s="94"/>
      <c r="V115" s="94"/>
      <c r="W115" s="94"/>
      <c r="X115" s="56"/>
      <c r="Y115" s="95"/>
      <c r="Z115" s="96"/>
      <c r="AA115" s="96"/>
      <c r="AB115" s="96"/>
      <c r="AC115" s="97"/>
      <c r="AD115" s="93"/>
      <c r="AE115" s="94"/>
      <c r="AF115" s="94"/>
      <c r="AG115" s="94"/>
      <c r="AH115" s="56"/>
    </row>
    <row r="116" spans="1:34" ht="14.25" customHeight="1">
      <c r="A116" s="67"/>
      <c r="B116" s="82"/>
      <c r="C116" s="83"/>
      <c r="D116" s="84"/>
      <c r="E116" s="85"/>
      <c r="F116" s="86"/>
      <c r="G116" s="86"/>
      <c r="H116" s="86"/>
      <c r="I116" s="87"/>
      <c r="J116" s="88"/>
      <c r="K116" s="89"/>
      <c r="L116" s="89"/>
      <c r="M116" s="89"/>
      <c r="N116" s="53"/>
      <c r="O116" s="90"/>
      <c r="P116" s="91"/>
      <c r="Q116" s="91"/>
      <c r="R116" s="91"/>
      <c r="S116" s="92"/>
      <c r="T116" s="93"/>
      <c r="U116" s="94"/>
      <c r="V116" s="94"/>
      <c r="W116" s="94"/>
      <c r="X116" s="56"/>
      <c r="Y116" s="95"/>
      <c r="Z116" s="96"/>
      <c r="AA116" s="96"/>
      <c r="AB116" s="96"/>
      <c r="AC116" s="97"/>
      <c r="AD116" s="93"/>
      <c r="AE116" s="94"/>
      <c r="AF116" s="94"/>
      <c r="AG116" s="94"/>
      <c r="AH116" s="56"/>
    </row>
    <row r="117" spans="1:34" ht="14.25" customHeight="1">
      <c r="A117" s="67"/>
      <c r="B117" s="82"/>
      <c r="C117" s="83"/>
      <c r="D117" s="84"/>
      <c r="E117" s="85"/>
      <c r="F117" s="86"/>
      <c r="G117" s="86"/>
      <c r="H117" s="86"/>
      <c r="I117" s="87"/>
      <c r="J117" s="88"/>
      <c r="K117" s="89"/>
      <c r="L117" s="89"/>
      <c r="M117" s="89"/>
      <c r="N117" s="53"/>
      <c r="O117" s="90"/>
      <c r="P117" s="91"/>
      <c r="Q117" s="91"/>
      <c r="R117" s="91"/>
      <c r="S117" s="92"/>
      <c r="T117" s="93"/>
      <c r="U117" s="94"/>
      <c r="V117" s="94"/>
      <c r="W117" s="94"/>
      <c r="X117" s="56"/>
      <c r="Y117" s="95"/>
      <c r="Z117" s="96"/>
      <c r="AA117" s="96"/>
      <c r="AB117" s="96"/>
      <c r="AC117" s="97"/>
      <c r="AD117" s="93"/>
      <c r="AE117" s="94"/>
      <c r="AF117" s="94"/>
      <c r="AG117" s="94"/>
      <c r="AH117" s="56"/>
    </row>
    <row r="118" spans="1:34" ht="14.25" customHeight="1">
      <c r="A118" s="67"/>
      <c r="B118" s="82"/>
      <c r="C118" s="83"/>
      <c r="D118" s="84"/>
      <c r="E118" s="85"/>
      <c r="F118" s="86"/>
      <c r="G118" s="86"/>
      <c r="H118" s="86"/>
      <c r="I118" s="87"/>
      <c r="J118" s="88"/>
      <c r="K118" s="89"/>
      <c r="L118" s="89"/>
      <c r="M118" s="89"/>
      <c r="N118" s="53"/>
      <c r="O118" s="90"/>
      <c r="P118" s="91"/>
      <c r="Q118" s="91"/>
      <c r="R118" s="91"/>
      <c r="S118" s="92"/>
      <c r="T118" s="93"/>
      <c r="U118" s="94"/>
      <c r="V118" s="94"/>
      <c r="W118" s="94"/>
      <c r="X118" s="56"/>
      <c r="Y118" s="95"/>
      <c r="Z118" s="96"/>
      <c r="AA118" s="96"/>
      <c r="AB118" s="96"/>
      <c r="AC118" s="97"/>
      <c r="AD118" s="93"/>
      <c r="AE118" s="94"/>
      <c r="AF118" s="94"/>
      <c r="AG118" s="94"/>
      <c r="AH118" s="56"/>
    </row>
    <row r="119" spans="1:34" ht="14.25" customHeight="1">
      <c r="A119" s="67"/>
      <c r="B119" s="82"/>
      <c r="C119" s="83"/>
      <c r="D119" s="84"/>
      <c r="E119" s="85"/>
      <c r="F119" s="86"/>
      <c r="G119" s="86"/>
      <c r="H119" s="86"/>
      <c r="I119" s="87"/>
      <c r="J119" s="88"/>
      <c r="K119" s="89"/>
      <c r="L119" s="89"/>
      <c r="M119" s="89"/>
      <c r="N119" s="53"/>
      <c r="O119" s="90"/>
      <c r="P119" s="91"/>
      <c r="Q119" s="91"/>
      <c r="R119" s="91"/>
      <c r="S119" s="92"/>
      <c r="T119" s="93"/>
      <c r="U119" s="94"/>
      <c r="V119" s="94"/>
      <c r="W119" s="94"/>
      <c r="X119" s="56"/>
      <c r="Y119" s="95"/>
      <c r="Z119" s="96"/>
      <c r="AA119" s="96"/>
      <c r="AB119" s="96"/>
      <c r="AC119" s="97"/>
      <c r="AD119" s="93"/>
      <c r="AE119" s="94"/>
      <c r="AF119" s="94"/>
      <c r="AG119" s="94"/>
      <c r="AH119" s="56"/>
    </row>
    <row r="120" spans="1:34" ht="14.25" customHeight="1">
      <c r="A120" s="67"/>
      <c r="B120" s="82"/>
      <c r="C120" s="83"/>
      <c r="D120" s="84"/>
      <c r="E120" s="85"/>
      <c r="F120" s="86"/>
      <c r="G120" s="86"/>
      <c r="H120" s="86"/>
      <c r="I120" s="87"/>
      <c r="J120" s="88"/>
      <c r="K120" s="89"/>
      <c r="L120" s="89"/>
      <c r="M120" s="89"/>
      <c r="N120" s="53"/>
      <c r="O120" s="90"/>
      <c r="P120" s="91"/>
      <c r="Q120" s="91"/>
      <c r="R120" s="91"/>
      <c r="S120" s="92"/>
      <c r="T120" s="93"/>
      <c r="U120" s="94"/>
      <c r="V120" s="94"/>
      <c r="W120" s="94"/>
      <c r="X120" s="56"/>
      <c r="Y120" s="95"/>
      <c r="Z120" s="96"/>
      <c r="AA120" s="96"/>
      <c r="AB120" s="96"/>
      <c r="AC120" s="97"/>
      <c r="AD120" s="93"/>
      <c r="AE120" s="94"/>
      <c r="AF120" s="94"/>
      <c r="AG120" s="94"/>
      <c r="AH120" s="56"/>
    </row>
    <row r="121" spans="1:34" ht="14.25" customHeight="1">
      <c r="A121" s="67"/>
      <c r="B121" s="82"/>
      <c r="C121" s="83"/>
      <c r="D121" s="84"/>
      <c r="E121" s="85"/>
      <c r="F121" s="86"/>
      <c r="G121" s="86"/>
      <c r="H121" s="86"/>
      <c r="I121" s="87"/>
      <c r="J121" s="88"/>
      <c r="K121" s="89"/>
      <c r="L121" s="89"/>
      <c r="M121" s="89"/>
      <c r="N121" s="53"/>
      <c r="O121" s="90"/>
      <c r="P121" s="91"/>
      <c r="Q121" s="91"/>
      <c r="R121" s="91"/>
      <c r="S121" s="92"/>
      <c r="T121" s="93"/>
      <c r="U121" s="94"/>
      <c r="V121" s="94"/>
      <c r="W121" s="94"/>
      <c r="X121" s="56"/>
      <c r="Y121" s="95"/>
      <c r="Z121" s="96"/>
      <c r="AA121" s="96"/>
      <c r="AB121" s="96"/>
      <c r="AC121" s="97"/>
      <c r="AD121" s="93"/>
      <c r="AE121" s="94"/>
      <c r="AF121" s="94"/>
      <c r="AG121" s="94"/>
      <c r="AH121" s="56"/>
    </row>
    <row r="122" spans="1:34" ht="14.25" customHeight="1">
      <c r="A122" s="67"/>
      <c r="B122" s="82"/>
      <c r="C122" s="83"/>
      <c r="D122" s="84"/>
      <c r="E122" s="85"/>
      <c r="F122" s="86"/>
      <c r="G122" s="86"/>
      <c r="H122" s="86"/>
      <c r="I122" s="87"/>
      <c r="J122" s="88"/>
      <c r="K122" s="89"/>
      <c r="L122" s="89"/>
      <c r="M122" s="89"/>
      <c r="N122" s="53"/>
      <c r="O122" s="90"/>
      <c r="P122" s="91"/>
      <c r="Q122" s="91"/>
      <c r="R122" s="91"/>
      <c r="S122" s="92"/>
      <c r="T122" s="93"/>
      <c r="U122" s="94"/>
      <c r="V122" s="94"/>
      <c r="W122" s="94"/>
      <c r="X122" s="56"/>
      <c r="Y122" s="95"/>
      <c r="Z122" s="96"/>
      <c r="AA122" s="96"/>
      <c r="AB122" s="96"/>
      <c r="AC122" s="97"/>
      <c r="AD122" s="93"/>
      <c r="AE122" s="94"/>
      <c r="AF122" s="94"/>
      <c r="AG122" s="94"/>
      <c r="AH122" s="56"/>
    </row>
    <row r="123" spans="1:34" ht="14.25" customHeight="1">
      <c r="A123" s="67"/>
      <c r="B123" s="82"/>
      <c r="C123" s="83"/>
      <c r="D123" s="84"/>
      <c r="E123" s="85"/>
      <c r="F123" s="86"/>
      <c r="G123" s="86"/>
      <c r="H123" s="86"/>
      <c r="I123" s="87"/>
      <c r="J123" s="88"/>
      <c r="K123" s="89"/>
      <c r="L123" s="89"/>
      <c r="M123" s="89"/>
      <c r="N123" s="53"/>
      <c r="O123" s="90"/>
      <c r="P123" s="91"/>
      <c r="Q123" s="91"/>
      <c r="R123" s="91"/>
      <c r="S123" s="92"/>
      <c r="T123" s="93"/>
      <c r="U123" s="94"/>
      <c r="V123" s="94"/>
      <c r="W123" s="94"/>
      <c r="X123" s="56"/>
      <c r="Y123" s="95"/>
      <c r="Z123" s="96"/>
      <c r="AA123" s="96"/>
      <c r="AB123" s="96"/>
      <c r="AC123" s="97"/>
      <c r="AD123" s="93"/>
      <c r="AE123" s="94"/>
      <c r="AF123" s="94"/>
      <c r="AG123" s="94"/>
      <c r="AH123" s="56"/>
    </row>
    <row r="124" spans="1:34" ht="14.25" customHeight="1">
      <c r="A124" s="67"/>
      <c r="B124" s="82"/>
      <c r="C124" s="83"/>
      <c r="D124" s="84"/>
      <c r="E124" s="85"/>
      <c r="F124" s="86"/>
      <c r="G124" s="86"/>
      <c r="H124" s="86"/>
      <c r="I124" s="87"/>
      <c r="J124" s="88"/>
      <c r="K124" s="89"/>
      <c r="L124" s="89"/>
      <c r="M124" s="89"/>
      <c r="N124" s="53"/>
      <c r="O124" s="90"/>
      <c r="P124" s="91"/>
      <c r="Q124" s="91"/>
      <c r="R124" s="91"/>
      <c r="S124" s="92"/>
      <c r="T124" s="93"/>
      <c r="U124" s="94"/>
      <c r="V124" s="94"/>
      <c r="W124" s="94"/>
      <c r="X124" s="56"/>
      <c r="Y124" s="95"/>
      <c r="Z124" s="96"/>
      <c r="AA124" s="96"/>
      <c r="AB124" s="96"/>
      <c r="AC124" s="97"/>
      <c r="AD124" s="93"/>
      <c r="AE124" s="94"/>
      <c r="AF124" s="94"/>
      <c r="AG124" s="94"/>
      <c r="AH124" s="56"/>
    </row>
    <row r="125" spans="1:34" ht="14.25" customHeight="1">
      <c r="A125" s="67"/>
      <c r="B125" s="82"/>
      <c r="C125" s="83"/>
      <c r="D125" s="84"/>
      <c r="E125" s="85"/>
      <c r="F125" s="86"/>
      <c r="G125" s="86"/>
      <c r="H125" s="86"/>
      <c r="I125" s="87"/>
      <c r="J125" s="88"/>
      <c r="K125" s="89"/>
      <c r="L125" s="89"/>
      <c r="M125" s="89"/>
      <c r="N125" s="53"/>
      <c r="O125" s="90"/>
      <c r="P125" s="91"/>
      <c r="Q125" s="91"/>
      <c r="R125" s="91"/>
      <c r="S125" s="92"/>
      <c r="T125" s="93"/>
      <c r="U125" s="94"/>
      <c r="V125" s="94"/>
      <c r="W125" s="94"/>
      <c r="X125" s="56"/>
      <c r="Y125" s="95"/>
      <c r="Z125" s="96"/>
      <c r="AA125" s="96"/>
      <c r="AB125" s="96"/>
      <c r="AC125" s="97"/>
      <c r="AD125" s="93"/>
      <c r="AE125" s="94"/>
      <c r="AF125" s="94"/>
      <c r="AG125" s="94"/>
      <c r="AH125" s="56"/>
    </row>
    <row r="126" spans="1:34" ht="14.25" customHeight="1">
      <c r="A126" s="67"/>
      <c r="B126" s="82"/>
      <c r="C126" s="83"/>
      <c r="D126" s="84"/>
      <c r="E126" s="85"/>
      <c r="F126" s="86"/>
      <c r="G126" s="86"/>
      <c r="H126" s="86"/>
      <c r="I126" s="87"/>
      <c r="J126" s="88"/>
      <c r="K126" s="89"/>
      <c r="L126" s="89"/>
      <c r="M126" s="89"/>
      <c r="N126" s="53"/>
      <c r="O126" s="90"/>
      <c r="P126" s="91"/>
      <c r="Q126" s="91"/>
      <c r="R126" s="91"/>
      <c r="S126" s="92"/>
      <c r="T126" s="93"/>
      <c r="U126" s="94"/>
      <c r="V126" s="94"/>
      <c r="W126" s="94"/>
      <c r="X126" s="56"/>
      <c r="Y126" s="95"/>
      <c r="Z126" s="96"/>
      <c r="AA126" s="96"/>
      <c r="AB126" s="96"/>
      <c r="AC126" s="97"/>
      <c r="AD126" s="93"/>
      <c r="AE126" s="94"/>
      <c r="AF126" s="94"/>
      <c r="AG126" s="94"/>
      <c r="AH126" s="56"/>
    </row>
    <row r="127" spans="1:34" ht="14.25" customHeight="1">
      <c r="A127" s="67"/>
      <c r="B127" s="82"/>
      <c r="C127" s="83"/>
      <c r="D127" s="84"/>
      <c r="E127" s="85"/>
      <c r="F127" s="86"/>
      <c r="G127" s="86"/>
      <c r="H127" s="86"/>
      <c r="I127" s="87"/>
      <c r="J127" s="88"/>
      <c r="K127" s="89"/>
      <c r="L127" s="89"/>
      <c r="M127" s="89"/>
      <c r="N127" s="53"/>
      <c r="O127" s="90"/>
      <c r="P127" s="91"/>
      <c r="Q127" s="91"/>
      <c r="R127" s="91"/>
      <c r="S127" s="92"/>
      <c r="T127" s="93"/>
      <c r="U127" s="94"/>
      <c r="V127" s="94"/>
      <c r="W127" s="94"/>
      <c r="X127" s="56"/>
      <c r="Y127" s="95"/>
      <c r="Z127" s="96"/>
      <c r="AA127" s="96"/>
      <c r="AB127" s="96"/>
      <c r="AC127" s="97"/>
      <c r="AD127" s="93"/>
      <c r="AE127" s="94"/>
      <c r="AF127" s="94"/>
      <c r="AG127" s="94"/>
      <c r="AH127" s="56"/>
    </row>
    <row r="128" spans="1:34" ht="14.25" customHeight="1">
      <c r="A128" s="67"/>
      <c r="B128" s="82"/>
      <c r="C128" s="83"/>
      <c r="D128" s="84"/>
      <c r="E128" s="85"/>
      <c r="F128" s="86"/>
      <c r="G128" s="86"/>
      <c r="H128" s="86"/>
      <c r="I128" s="87"/>
      <c r="J128" s="88"/>
      <c r="K128" s="89"/>
      <c r="L128" s="89"/>
      <c r="M128" s="89"/>
      <c r="N128" s="53"/>
      <c r="O128" s="90"/>
      <c r="P128" s="91"/>
      <c r="Q128" s="91"/>
      <c r="R128" s="91"/>
      <c r="S128" s="92"/>
      <c r="T128" s="93"/>
      <c r="U128" s="94"/>
      <c r="V128" s="94"/>
      <c r="W128" s="94"/>
      <c r="X128" s="56"/>
      <c r="Y128" s="95"/>
      <c r="Z128" s="96"/>
      <c r="AA128" s="96"/>
      <c r="AB128" s="96"/>
      <c r="AC128" s="97"/>
      <c r="AD128" s="93"/>
      <c r="AE128" s="94"/>
      <c r="AF128" s="94"/>
      <c r="AG128" s="94"/>
      <c r="AH128" s="56"/>
    </row>
    <row r="129" spans="1:34" ht="14.25" customHeight="1">
      <c r="A129" s="67"/>
      <c r="B129" s="82"/>
      <c r="C129" s="83"/>
      <c r="D129" s="84"/>
      <c r="E129" s="85"/>
      <c r="F129" s="86"/>
      <c r="G129" s="86"/>
      <c r="H129" s="86"/>
      <c r="I129" s="87"/>
      <c r="J129" s="88"/>
      <c r="K129" s="89"/>
      <c r="L129" s="89"/>
      <c r="M129" s="89"/>
      <c r="N129" s="53"/>
      <c r="O129" s="90"/>
      <c r="P129" s="91"/>
      <c r="Q129" s="91"/>
      <c r="R129" s="91"/>
      <c r="S129" s="92"/>
      <c r="T129" s="93"/>
      <c r="U129" s="94"/>
      <c r="V129" s="94"/>
      <c r="W129" s="94"/>
      <c r="X129" s="56"/>
      <c r="Y129" s="95"/>
      <c r="Z129" s="96"/>
      <c r="AA129" s="96"/>
      <c r="AB129" s="96"/>
      <c r="AC129" s="97"/>
      <c r="AD129" s="93"/>
      <c r="AE129" s="94"/>
      <c r="AF129" s="94"/>
      <c r="AG129" s="94"/>
      <c r="AH129" s="56"/>
    </row>
    <row r="130" spans="1:34" ht="15.75" customHeight="1">
      <c r="A130" s="116"/>
      <c r="B130" s="118"/>
      <c r="C130" s="120"/>
      <c r="D130" s="121"/>
      <c r="E130" s="122"/>
      <c r="F130" s="124"/>
      <c r="G130" s="124"/>
      <c r="H130" s="124"/>
      <c r="I130" s="125"/>
      <c r="J130" s="126"/>
      <c r="K130" s="127"/>
      <c r="L130" s="127"/>
      <c r="M130" s="127"/>
      <c r="N130" s="128"/>
      <c r="O130" s="129"/>
      <c r="P130" s="130"/>
      <c r="Q130" s="130"/>
      <c r="R130" s="130"/>
      <c r="S130" s="131"/>
      <c r="T130" s="132"/>
      <c r="U130" s="133"/>
      <c r="V130" s="133"/>
      <c r="W130" s="133"/>
      <c r="X130" s="134"/>
      <c r="Y130" s="135"/>
      <c r="Z130" s="136"/>
      <c r="AA130" s="136"/>
      <c r="AB130" s="136"/>
      <c r="AC130" s="137"/>
      <c r="AD130" s="132"/>
      <c r="AE130" s="133"/>
      <c r="AF130" s="133"/>
      <c r="AG130" s="133"/>
      <c r="AH130" s="134"/>
    </row>
    <row r="131" spans="1:34" ht="17.25" customHeight="1">
      <c r="A131" s="138"/>
      <c r="B131" s="139"/>
      <c r="C131" s="139"/>
      <c r="D131" s="140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41"/>
      <c r="AD131" s="139"/>
      <c r="AE131" s="139"/>
      <c r="AF131" s="139"/>
      <c r="AG131" s="139"/>
      <c r="AH131" s="139"/>
    </row>
    <row r="132" spans="1:34" ht="15.75" customHeight="1"/>
    <row r="133" spans="1:34" ht="15.75" customHeight="1"/>
    <row r="134" spans="1:34" ht="15.75" customHeight="1"/>
    <row r="135" spans="1:34" ht="15.75" customHeight="1"/>
    <row r="136" spans="1:34" ht="15.75" customHeight="1"/>
    <row r="137" spans="1:34" ht="15.75" customHeight="1"/>
    <row r="138" spans="1:34" ht="15.75" customHeight="1"/>
    <row r="139" spans="1:34" ht="15.75" customHeight="1"/>
    <row r="140" spans="1:34" ht="15.75" customHeight="1"/>
    <row r="141" spans="1:34" ht="15.75" customHeight="1"/>
    <row r="142" spans="1:34" ht="15.75" customHeight="1"/>
    <row r="143" spans="1:34" ht="15.75" customHeight="1"/>
    <row r="144" spans="1:3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D20:AH20"/>
    <mergeCell ref="E20:I20"/>
    <mergeCell ref="A19:A20"/>
    <mergeCell ref="B19:D20"/>
    <mergeCell ref="A9:M9"/>
    <mergeCell ref="A3:AC3"/>
    <mergeCell ref="A4:E4"/>
    <mergeCell ref="A2:AC2"/>
    <mergeCell ref="A1:D1"/>
    <mergeCell ref="J20:N20"/>
    <mergeCell ref="E19:AC19"/>
    <mergeCell ref="Y20:AC20"/>
    <mergeCell ref="O20:S20"/>
    <mergeCell ref="T20:X20"/>
  </mergeCells>
  <dataValidations count="1">
    <dataValidation type="decimal" allowBlank="1" showInputMessage="1" showErrorMessage="1" prompt=" - " sqref="B22:AH130">
      <formula1>1</formula1>
      <formula2>5</formula2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baseColWidth="10" defaultColWidth="14.42578125" defaultRowHeight="15" customHeight="1"/>
  <cols>
    <col min="1" max="1" width="13.5703125" customWidth="1"/>
    <col min="2" max="2" width="12.5703125" customWidth="1"/>
    <col min="3" max="3" width="15.42578125" customWidth="1"/>
    <col min="4" max="4" width="13.5703125" customWidth="1"/>
    <col min="5" max="5" width="12.28515625" customWidth="1"/>
    <col min="6" max="6" width="12.85546875" customWidth="1"/>
    <col min="7" max="26" width="8" customWidth="1"/>
  </cols>
  <sheetData>
    <row r="1" spans="1:15">
      <c r="A1" s="167" t="str">
        <f>Sistematización!A1</f>
        <v>SECRETARÍA DISTRITAL DE SALUD BOGOTÁ D.C.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>
      <c r="A2" s="167" t="str">
        <f>Sistematización!A2</f>
        <v>DIRECCIÓN DE EPIDEMIOLOGÍA ANÁLISIS Y POLÍTICA DE LA SALUD COLECTIVA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>
      <c r="A3" s="167" t="str">
        <f>Sistematización!A3</f>
        <v>SUBDIRECCIÓN DE VIGILANCIA EN SALUD PÚBLICA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>
      <c r="A4" s="167" t="str">
        <f>Sistematización!A4</f>
        <v>GRUPO ANÁLISIS DE SITUACIÓN DE SALUD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>
      <c r="A5" s="167" t="str">
        <f>Sistematización!A5</f>
        <v>Sistematización Comité de Vigilancia Epidemiológico Distrital-2018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" t="str">
        <f>Sistematización!A6</f>
        <v>FECHA</v>
      </c>
      <c r="B7" s="3">
        <v>43272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3" t="str">
        <f>Sistematización!A7</f>
        <v>LUGAR</v>
      </c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customHeight="1"/>
    <row r="10" spans="1:15" ht="15.75" customHeight="1">
      <c r="A10" s="169" t="s">
        <v>34</v>
      </c>
      <c r="B10" s="168" t="s">
        <v>35</v>
      </c>
      <c r="C10" s="151"/>
      <c r="D10" s="151"/>
      <c r="E10" s="152"/>
    </row>
    <row r="11" spans="1:15" ht="57.75" customHeight="1">
      <c r="A11" s="170"/>
      <c r="B11" s="98" t="s">
        <v>36</v>
      </c>
      <c r="C11" s="99" t="s">
        <v>24</v>
      </c>
      <c r="D11" s="99" t="s">
        <v>25</v>
      </c>
      <c r="E11" s="99" t="s">
        <v>26</v>
      </c>
    </row>
    <row r="12" spans="1:15">
      <c r="A12" s="100" t="s">
        <v>37</v>
      </c>
      <c r="B12" s="101">
        <v>5</v>
      </c>
      <c r="C12" s="102">
        <f>COUNTIF(Sistematización!B22:B130,5)</f>
        <v>6</v>
      </c>
      <c r="D12" s="102">
        <f>COUNTIF(Sistematización!C22:C130,5)</f>
        <v>17</v>
      </c>
      <c r="E12" s="102">
        <f>COUNTIF(Sistematización!D22:D130,5)</f>
        <v>19</v>
      </c>
    </row>
    <row r="13" spans="1:15">
      <c r="A13" s="103" t="s">
        <v>38</v>
      </c>
      <c r="B13" s="104">
        <v>4</v>
      </c>
      <c r="C13" s="102">
        <f>COUNTIF(Sistematización!B22:B130,4)</f>
        <v>16</v>
      </c>
      <c r="D13" s="102">
        <f>COUNTIF(Sistematización!C22:C130,4)</f>
        <v>13</v>
      </c>
      <c r="E13" s="102">
        <f>COUNTIF(Sistematización!D22:D130,4)</f>
        <v>11</v>
      </c>
    </row>
    <row r="14" spans="1:15">
      <c r="A14" s="103" t="s">
        <v>39</v>
      </c>
      <c r="B14" s="104">
        <v>3</v>
      </c>
      <c r="C14" s="102">
        <f>COUNTIF(Sistematización!B22:B130,3)</f>
        <v>7</v>
      </c>
      <c r="D14" s="102">
        <f>COUNTIF(Sistematización!C22:C130,3)</f>
        <v>0</v>
      </c>
      <c r="E14" s="102">
        <f>COUNTIF(Sistematización!D22:D130,3)</f>
        <v>0</v>
      </c>
    </row>
    <row r="15" spans="1:15">
      <c r="A15" s="103" t="s">
        <v>40</v>
      </c>
      <c r="B15" s="104">
        <v>2</v>
      </c>
      <c r="C15" s="102">
        <f>COUNTIF(Sistematización!B22:B130,2)</f>
        <v>1</v>
      </c>
      <c r="D15" s="102">
        <f>COUNTIF(Sistematización!C22:C130,2)</f>
        <v>0</v>
      </c>
      <c r="E15" s="102">
        <f>COUNTIF(Sistematización!D22:D130,2)</f>
        <v>0</v>
      </c>
    </row>
    <row r="16" spans="1:15" ht="15.75" customHeight="1">
      <c r="A16" s="105" t="s">
        <v>41</v>
      </c>
      <c r="B16" s="106">
        <v>1</v>
      </c>
      <c r="C16" s="102">
        <f>COUNTIF(Sistematización!B22:B130,1)</f>
        <v>0</v>
      </c>
      <c r="D16" s="102">
        <f>COUNTIF(Sistematización!C22:C130,1)</f>
        <v>0</v>
      </c>
      <c r="E16" s="102">
        <f>COUNTIF(Sistematización!D22:D130,1)</f>
        <v>0</v>
      </c>
    </row>
    <row r="17" spans="1:8">
      <c r="C17" s="107">
        <f t="shared" ref="C17:E17" si="0">SUM(C12:C16)</f>
        <v>30</v>
      </c>
      <c r="D17" s="107">
        <f t="shared" si="0"/>
        <v>30</v>
      </c>
      <c r="E17" s="107">
        <f t="shared" si="0"/>
        <v>30</v>
      </c>
    </row>
    <row r="18" spans="1:8">
      <c r="C18" s="108">
        <f t="shared" ref="C18:C21" si="1">C12/27*100</f>
        <v>22.222222222222221</v>
      </c>
      <c r="D18" s="108">
        <f t="shared" ref="D18:D21" si="2">D12/25*100</f>
        <v>68</v>
      </c>
      <c r="E18" s="108">
        <f t="shared" ref="E18:E21" si="3">E12/24*100</f>
        <v>79.166666666666657</v>
      </c>
    </row>
    <row r="19" spans="1:8">
      <c r="C19" s="108">
        <f t="shared" si="1"/>
        <v>59.259259259259252</v>
      </c>
      <c r="D19" s="108">
        <f t="shared" si="2"/>
        <v>52</v>
      </c>
      <c r="E19" s="108">
        <f t="shared" si="3"/>
        <v>45.833333333333329</v>
      </c>
    </row>
    <row r="20" spans="1:8">
      <c r="C20" s="108">
        <f t="shared" si="1"/>
        <v>25.925925925925924</v>
      </c>
      <c r="D20" s="108">
        <f t="shared" si="2"/>
        <v>0</v>
      </c>
      <c r="E20" s="108">
        <f t="shared" si="3"/>
        <v>0</v>
      </c>
    </row>
    <row r="21" spans="1:8" ht="15.75" customHeight="1">
      <c r="C21" s="108">
        <f t="shared" si="1"/>
        <v>3.7037037037037033</v>
      </c>
      <c r="D21" s="108">
        <f t="shared" si="2"/>
        <v>0</v>
      </c>
      <c r="E21" s="108">
        <f t="shared" si="3"/>
        <v>0</v>
      </c>
    </row>
    <row r="22" spans="1:8" ht="15.75" customHeight="1"/>
    <row r="23" spans="1:8" ht="15.75" customHeight="1"/>
    <row r="24" spans="1:8" ht="15.75" customHeight="1"/>
    <row r="25" spans="1:8" ht="27.75" customHeight="1">
      <c r="A25" s="177" t="s">
        <v>34</v>
      </c>
      <c r="B25" s="176" t="str">
        <f>Sistematización!E20</f>
        <v>TEMA 1</v>
      </c>
      <c r="C25" s="151"/>
      <c r="D25" s="151"/>
      <c r="E25" s="151"/>
      <c r="F25" s="151"/>
      <c r="G25" s="152"/>
    </row>
    <row r="26" spans="1:8" ht="72" customHeight="1">
      <c r="A26" s="170"/>
      <c r="B26" s="109" t="s">
        <v>36</v>
      </c>
      <c r="C26" s="109" t="s">
        <v>27</v>
      </c>
      <c r="D26" s="109" t="s">
        <v>28</v>
      </c>
      <c r="E26" s="109" t="s">
        <v>29</v>
      </c>
      <c r="F26" s="109" t="s">
        <v>30</v>
      </c>
      <c r="G26" s="109" t="s">
        <v>31</v>
      </c>
    </row>
    <row r="27" spans="1:8" ht="15.75" customHeight="1">
      <c r="A27" s="110" t="s">
        <v>37</v>
      </c>
      <c r="B27" s="110">
        <v>5</v>
      </c>
      <c r="C27" s="110">
        <f>COUNTIF(Sistematización!E22:E130,5)</f>
        <v>26</v>
      </c>
      <c r="D27" s="110">
        <f>COUNTIF(Sistematización!F22:F130,5)</f>
        <v>28</v>
      </c>
      <c r="E27" s="110">
        <f>COUNTIF(Sistematización!G22:G130,5)</f>
        <v>29</v>
      </c>
      <c r="F27" s="110">
        <f>COUNTIF(Sistematización!H22:H130,5)</f>
        <v>28</v>
      </c>
      <c r="G27" s="110">
        <f>COUNTIF(Sistematización!I22:I130,5)</f>
        <v>20</v>
      </c>
      <c r="H27">
        <v>34</v>
      </c>
    </row>
    <row r="28" spans="1:8" ht="15.75" customHeight="1">
      <c r="A28" s="111" t="s">
        <v>38</v>
      </c>
      <c r="B28" s="111">
        <v>4</v>
      </c>
      <c r="C28" s="110">
        <f>COUNTIF(Sistematización!E22:E130,4)</f>
        <v>7</v>
      </c>
      <c r="D28" s="110">
        <f>COUNTIF(Sistematización!F22:F130,4)</f>
        <v>5</v>
      </c>
      <c r="E28" s="110">
        <f>COUNTIF(Sistematización!G22:G130,4)</f>
        <v>4</v>
      </c>
      <c r="F28" s="110">
        <f>COUNTIF(Sistematización!H22:H130,4)</f>
        <v>4</v>
      </c>
      <c r="G28" s="110">
        <f>COUNTIF(Sistematización!I22:I130,4)</f>
        <v>7</v>
      </c>
      <c r="H28">
        <v>57</v>
      </c>
    </row>
    <row r="29" spans="1:8" ht="15.75" customHeight="1">
      <c r="A29" s="111" t="s">
        <v>39</v>
      </c>
      <c r="B29" s="111">
        <v>3</v>
      </c>
      <c r="C29" s="110">
        <f>COUNTIF(Sistematización!E22:E130,3)</f>
        <v>0</v>
      </c>
      <c r="D29" s="110">
        <f>COUNTIF(Sistematización!F22:F130,3)</f>
        <v>0</v>
      </c>
      <c r="E29" s="110">
        <f>COUNTIF(Sistematización!G22:G130,3)</f>
        <v>0</v>
      </c>
      <c r="F29" s="110">
        <f>COUNTIF(Sistematización!H22:H130,3)</f>
        <v>0</v>
      </c>
      <c r="G29" s="110">
        <f>COUNTIF(Sistematización!I22:I130,3)</f>
        <v>0</v>
      </c>
      <c r="H29">
        <v>4</v>
      </c>
    </row>
    <row r="30" spans="1:8" ht="15.75" customHeight="1">
      <c r="A30" s="111" t="s">
        <v>40</v>
      </c>
      <c r="B30" s="111">
        <v>2</v>
      </c>
      <c r="C30" s="110">
        <f>COUNTIF(Sistematización!E22:E130,2)</f>
        <v>0</v>
      </c>
      <c r="D30" s="110">
        <f>COUNTIF(Sistematización!F22:F130,2)</f>
        <v>0</v>
      </c>
      <c r="E30" s="110">
        <f>COUNTIF(Sistematización!G22:G130,2)</f>
        <v>0</v>
      </c>
      <c r="F30" s="110">
        <f>COUNTIF(Sistematización!H22:H130,2)</f>
        <v>0</v>
      </c>
      <c r="G30" s="110">
        <f>COUNTIF(Sistematización!I22:I130,2)</f>
        <v>0</v>
      </c>
      <c r="H30">
        <v>1</v>
      </c>
    </row>
    <row r="31" spans="1:8" ht="15.75" customHeight="1">
      <c r="A31" s="111" t="s">
        <v>41</v>
      </c>
      <c r="B31" s="111">
        <v>1</v>
      </c>
      <c r="C31" s="110">
        <f>COUNTIF(Sistematización!E22:E130,1)</f>
        <v>0</v>
      </c>
      <c r="D31" s="110">
        <f>COUNTIF(Sistematización!F22:F130,1)</f>
        <v>0</v>
      </c>
      <c r="E31" s="110">
        <f>COUNTIF(Sistematización!G22:G130,1)</f>
        <v>0</v>
      </c>
      <c r="F31" s="110">
        <f>COUNTIF(Sistematización!H22:H130,1)</f>
        <v>0</v>
      </c>
      <c r="G31" s="110">
        <f>COUNTIF(Sistematización!I22:I130,1)</f>
        <v>0</v>
      </c>
    </row>
    <row r="32" spans="1:8" ht="15.75" customHeight="1">
      <c r="C32">
        <f t="shared" ref="C32:G32" si="4">SUM(C27:C31)</f>
        <v>33</v>
      </c>
      <c r="D32">
        <f t="shared" si="4"/>
        <v>33</v>
      </c>
      <c r="E32">
        <f t="shared" si="4"/>
        <v>33</v>
      </c>
      <c r="F32">
        <f t="shared" si="4"/>
        <v>32</v>
      </c>
      <c r="G32">
        <f t="shared" si="4"/>
        <v>27</v>
      </c>
      <c r="H32">
        <v>96</v>
      </c>
    </row>
    <row r="33" spans="1:8" ht="15.75" customHeight="1">
      <c r="C33" s="112">
        <f t="shared" ref="C33:C37" si="5">C27/32*100</f>
        <v>81.25</v>
      </c>
      <c r="D33" s="112">
        <f t="shared" ref="D33:F33" si="6">D27/31*100</f>
        <v>90.322580645161281</v>
      </c>
      <c r="E33" s="112">
        <f t="shared" si="6"/>
        <v>93.548387096774192</v>
      </c>
      <c r="F33" s="112">
        <f t="shared" si="6"/>
        <v>90.322580645161281</v>
      </c>
      <c r="G33" s="112">
        <f t="shared" ref="G33:G37" si="7">G27/27*100</f>
        <v>74.074074074074076</v>
      </c>
      <c r="H33">
        <f>H27*100/H32</f>
        <v>35.416666666666664</v>
      </c>
    </row>
    <row r="34" spans="1:8" ht="15.75" customHeight="1">
      <c r="C34" s="112">
        <f t="shared" si="5"/>
        <v>21.875</v>
      </c>
      <c r="D34" s="112">
        <f t="shared" ref="D34:F34" si="8">D28/31*100</f>
        <v>16.129032258064516</v>
      </c>
      <c r="E34" s="112">
        <f t="shared" si="8"/>
        <v>12.903225806451612</v>
      </c>
      <c r="F34" s="112">
        <f t="shared" si="8"/>
        <v>12.903225806451612</v>
      </c>
      <c r="G34" s="112">
        <f t="shared" si="7"/>
        <v>25.925925925925924</v>
      </c>
      <c r="H34">
        <f>H28*100/H32</f>
        <v>59.375</v>
      </c>
    </row>
    <row r="35" spans="1:8" ht="15.75" customHeight="1">
      <c r="C35" s="112">
        <f t="shared" si="5"/>
        <v>0</v>
      </c>
      <c r="D35" s="112">
        <f t="shared" ref="D35:F35" si="9">D29/31*100</f>
        <v>0</v>
      </c>
      <c r="E35" s="112">
        <f t="shared" si="9"/>
        <v>0</v>
      </c>
      <c r="F35" s="112">
        <f t="shared" si="9"/>
        <v>0</v>
      </c>
      <c r="G35" s="112">
        <f t="shared" si="7"/>
        <v>0</v>
      </c>
      <c r="H35">
        <f>H29*100/H32</f>
        <v>4.166666666666667</v>
      </c>
    </row>
    <row r="36" spans="1:8" ht="15.75" customHeight="1">
      <c r="C36" s="112">
        <f t="shared" si="5"/>
        <v>0</v>
      </c>
      <c r="D36" s="112">
        <f t="shared" ref="D36:F36" si="10">D30/31*100</f>
        <v>0</v>
      </c>
      <c r="E36" s="112">
        <f t="shared" si="10"/>
        <v>0</v>
      </c>
      <c r="F36" s="112">
        <f t="shared" si="10"/>
        <v>0</v>
      </c>
      <c r="G36" s="112">
        <f t="shared" si="7"/>
        <v>0</v>
      </c>
      <c r="H36">
        <f>H30*100/H32</f>
        <v>1.0416666666666667</v>
      </c>
    </row>
    <row r="37" spans="1:8" ht="15.75" customHeight="1">
      <c r="C37" s="112">
        <f t="shared" si="5"/>
        <v>0</v>
      </c>
      <c r="D37" s="112">
        <f t="shared" ref="D37:F37" si="11">D31/31*100</f>
        <v>0</v>
      </c>
      <c r="E37" s="112">
        <f t="shared" si="11"/>
        <v>0</v>
      </c>
      <c r="F37" s="112">
        <f t="shared" si="11"/>
        <v>0</v>
      </c>
      <c r="G37" s="112">
        <f t="shared" si="7"/>
        <v>0</v>
      </c>
    </row>
    <row r="38" spans="1:8" ht="15.75" customHeight="1"/>
    <row r="39" spans="1:8" ht="34.5" customHeight="1">
      <c r="A39" s="179" t="s">
        <v>34</v>
      </c>
      <c r="B39" s="178" t="str">
        <f>Sistematización!J20</f>
        <v>TEMA 2</v>
      </c>
      <c r="C39" s="151"/>
      <c r="D39" s="151"/>
      <c r="E39" s="151"/>
      <c r="F39" s="151"/>
      <c r="G39" s="152"/>
    </row>
    <row r="40" spans="1:8" ht="72" customHeight="1">
      <c r="A40" s="170"/>
      <c r="B40" s="113" t="s">
        <v>36</v>
      </c>
      <c r="C40" s="113" t="s">
        <v>27</v>
      </c>
      <c r="D40" s="113" t="s">
        <v>28</v>
      </c>
      <c r="E40" s="113" t="s">
        <v>29</v>
      </c>
      <c r="F40" s="113" t="s">
        <v>30</v>
      </c>
      <c r="G40" s="113" t="s">
        <v>31</v>
      </c>
    </row>
    <row r="41" spans="1:8" ht="15.75" customHeight="1">
      <c r="A41" s="114" t="s">
        <v>37</v>
      </c>
      <c r="B41" s="114">
        <v>5</v>
      </c>
      <c r="C41" s="114">
        <f>COUNTIF(Sistematización!J22:J130,5)</f>
        <v>20</v>
      </c>
      <c r="D41" s="114">
        <f>COUNTIF(Sistematización!K22:K130,5)</f>
        <v>20</v>
      </c>
      <c r="E41" s="114">
        <f>COUNTIF(Sistematización!L22:L130,5)</f>
        <v>22</v>
      </c>
      <c r="F41" s="114">
        <f>COUNTIF(Sistematización!M22:M130,5)</f>
        <v>21</v>
      </c>
      <c r="G41" s="114">
        <f>COUNTIF(Sistematización!N22:N130,5)</f>
        <v>17</v>
      </c>
      <c r="H41">
        <f t="shared" ref="H41:H45" si="12">SUM(C41:G41)</f>
        <v>100</v>
      </c>
    </row>
    <row r="42" spans="1:8" ht="15.75" customHeight="1">
      <c r="A42" s="115" t="s">
        <v>38</v>
      </c>
      <c r="B42" s="115">
        <v>4</v>
      </c>
      <c r="C42" s="114">
        <f>COUNTIF(Sistematización!J22:J130,4)</f>
        <v>12</v>
      </c>
      <c r="D42" s="114">
        <f>COUNTIF(Sistematización!K22:K130,4)</f>
        <v>12</v>
      </c>
      <c r="E42" s="114">
        <f>COUNTIF(Sistematización!L22:L130,4)</f>
        <v>11</v>
      </c>
      <c r="F42" s="114">
        <f>COUNTIF(Sistematización!M22:M130,4)</f>
        <v>11</v>
      </c>
      <c r="G42" s="114">
        <f>COUNTIF(Sistematización!N22:N130,4)</f>
        <v>8</v>
      </c>
      <c r="H42">
        <f t="shared" si="12"/>
        <v>54</v>
      </c>
    </row>
    <row r="43" spans="1:8" ht="15.75" customHeight="1">
      <c r="A43" s="115" t="s">
        <v>39</v>
      </c>
      <c r="B43" s="115">
        <v>3</v>
      </c>
      <c r="C43" s="114">
        <f>COUNTIF(Sistematización!J22:J130,3)</f>
        <v>1</v>
      </c>
      <c r="D43" s="114">
        <f>COUNTIF(Sistematización!K22:K130,3)</f>
        <v>1</v>
      </c>
      <c r="E43" s="114">
        <f>COUNTIF(Sistematización!L22:L130,3)</f>
        <v>0</v>
      </c>
      <c r="F43" s="114">
        <f>COUNTIF(Sistematización!M22:M130,3)</f>
        <v>0</v>
      </c>
      <c r="G43" s="114">
        <f>COUNTIF(Sistematización!N22:N130,3)</f>
        <v>0</v>
      </c>
      <c r="H43">
        <f t="shared" si="12"/>
        <v>2</v>
      </c>
    </row>
    <row r="44" spans="1:8" ht="15.75" customHeight="1">
      <c r="A44" s="115" t="s">
        <v>40</v>
      </c>
      <c r="B44" s="115">
        <v>2</v>
      </c>
      <c r="C44" s="114">
        <f>COUNTIF(Sistematización!J22:J130,2)</f>
        <v>0</v>
      </c>
      <c r="D44" s="114">
        <f>COUNTIF(Sistematización!K22:K130,2)</f>
        <v>0</v>
      </c>
      <c r="E44" s="114">
        <f>COUNTIF(Sistematización!L22:L130,2)</f>
        <v>0</v>
      </c>
      <c r="F44" s="114">
        <f>COUNTIF(Sistematización!M22:M130,2)</f>
        <v>0</v>
      </c>
      <c r="G44" s="114">
        <f>COUNTIF(Sistematización!N22:N130,2)</f>
        <v>0</v>
      </c>
      <c r="H44">
        <f t="shared" si="12"/>
        <v>0</v>
      </c>
    </row>
    <row r="45" spans="1:8" ht="15.75" customHeight="1">
      <c r="A45" s="115" t="s">
        <v>41</v>
      </c>
      <c r="B45" s="115">
        <v>1</v>
      </c>
      <c r="C45" s="114">
        <f>COUNTIF(Sistematización!J22:J130,1)</f>
        <v>0</v>
      </c>
      <c r="D45" s="114">
        <f>COUNTIF(Sistematización!K22:K130,1)</f>
        <v>0</v>
      </c>
      <c r="E45" s="114">
        <f>COUNTIF(Sistematización!L22:L130,1)</f>
        <v>0</v>
      </c>
      <c r="F45" s="114">
        <f>COUNTIF(Sistematización!M22:M130,1)</f>
        <v>0</v>
      </c>
      <c r="G45" s="114">
        <f>COUNTIF(Sistematización!N22:N130,1)</f>
        <v>0</v>
      </c>
      <c r="H45">
        <f t="shared" si="12"/>
        <v>0</v>
      </c>
    </row>
    <row r="46" spans="1:8" ht="15.75" customHeight="1">
      <c r="C46">
        <f t="shared" ref="C46:G46" si="13">SUM(C41:C45)</f>
        <v>33</v>
      </c>
      <c r="D46">
        <f t="shared" si="13"/>
        <v>33</v>
      </c>
      <c r="E46">
        <f t="shared" si="13"/>
        <v>33</v>
      </c>
      <c r="F46">
        <f t="shared" si="13"/>
        <v>32</v>
      </c>
      <c r="G46">
        <f t="shared" si="13"/>
        <v>25</v>
      </c>
    </row>
    <row r="47" spans="1:8" ht="15.75" customHeight="1">
      <c r="C47" s="112">
        <f t="shared" ref="C47:E47" si="14">C41/30*100</f>
        <v>66.666666666666657</v>
      </c>
      <c r="D47" s="112">
        <f t="shared" si="14"/>
        <v>66.666666666666657</v>
      </c>
      <c r="E47" s="112">
        <f t="shared" si="14"/>
        <v>73.333333333333329</v>
      </c>
      <c r="F47" s="112">
        <f t="shared" ref="F47:G47" si="15">F41/28*100</f>
        <v>75</v>
      </c>
      <c r="G47" s="112">
        <f t="shared" si="15"/>
        <v>60.714285714285708</v>
      </c>
      <c r="H47">
        <v>98</v>
      </c>
    </row>
    <row r="48" spans="1:8" ht="15.75" customHeight="1">
      <c r="C48" s="112">
        <f t="shared" ref="C48:E48" si="16">C42/30*100</f>
        <v>40</v>
      </c>
      <c r="D48" s="112">
        <f t="shared" si="16"/>
        <v>40</v>
      </c>
      <c r="E48" s="112">
        <f t="shared" si="16"/>
        <v>36.666666666666664</v>
      </c>
      <c r="F48" s="112">
        <f t="shared" ref="F48:G48" si="17">F42/28*100</f>
        <v>39.285714285714285</v>
      </c>
      <c r="G48" s="112">
        <f t="shared" si="17"/>
        <v>28.571428571428569</v>
      </c>
      <c r="H48">
        <f>H41*100/H47</f>
        <v>102.04081632653062</v>
      </c>
    </row>
    <row r="49" spans="1:8" ht="15.75" customHeight="1">
      <c r="C49" s="112">
        <f t="shared" ref="C49:E49" si="18">C43/30*100</f>
        <v>3.3333333333333335</v>
      </c>
      <c r="D49" s="112">
        <f t="shared" si="18"/>
        <v>3.3333333333333335</v>
      </c>
      <c r="E49" s="112">
        <f t="shared" si="18"/>
        <v>0</v>
      </c>
      <c r="F49" s="112">
        <f t="shared" ref="F49:G49" si="19">F43/28*100</f>
        <v>0</v>
      </c>
      <c r="G49" s="112">
        <f t="shared" si="19"/>
        <v>0</v>
      </c>
      <c r="H49">
        <f>H42*100/H47</f>
        <v>55.102040816326529</v>
      </c>
    </row>
    <row r="50" spans="1:8" ht="15.75" customHeight="1">
      <c r="C50" s="112">
        <f t="shared" ref="C50:E50" si="20">C44/30*100</f>
        <v>0</v>
      </c>
      <c r="D50" s="112">
        <f t="shared" si="20"/>
        <v>0</v>
      </c>
      <c r="E50" s="112">
        <f t="shared" si="20"/>
        <v>0</v>
      </c>
      <c r="F50" s="112">
        <f t="shared" ref="F50:G50" si="21">F44/28*100</f>
        <v>0</v>
      </c>
      <c r="G50" s="112">
        <f t="shared" si="21"/>
        <v>0</v>
      </c>
      <c r="H50">
        <f>H43*100/H47</f>
        <v>2.0408163265306123</v>
      </c>
    </row>
    <row r="51" spans="1:8" ht="15.75" customHeight="1">
      <c r="C51" s="112">
        <f t="shared" ref="C51:E51" si="22">C45/30*100</f>
        <v>0</v>
      </c>
      <c r="D51" s="112">
        <f t="shared" si="22"/>
        <v>0</v>
      </c>
      <c r="E51" s="112">
        <f t="shared" si="22"/>
        <v>0</v>
      </c>
      <c r="F51" s="112">
        <f t="shared" ref="F51:G51" si="23">F45/28*100</f>
        <v>0</v>
      </c>
      <c r="G51" s="112">
        <f t="shared" si="23"/>
        <v>0</v>
      </c>
      <c r="H51">
        <f>H44*100/H47</f>
        <v>0</v>
      </c>
    </row>
    <row r="52" spans="1:8" ht="15.75" customHeight="1"/>
    <row r="53" spans="1:8" ht="32.25" customHeight="1">
      <c r="A53" s="175" t="s">
        <v>34</v>
      </c>
      <c r="B53" s="171" t="str">
        <f>Sistematización!O20</f>
        <v>TEMA 3</v>
      </c>
      <c r="C53" s="151"/>
      <c r="D53" s="151"/>
      <c r="E53" s="151"/>
      <c r="F53" s="151"/>
      <c r="G53" s="152"/>
    </row>
    <row r="54" spans="1:8" ht="72" customHeight="1">
      <c r="A54" s="170"/>
      <c r="B54" s="117" t="s">
        <v>36</v>
      </c>
      <c r="C54" s="117" t="s">
        <v>27</v>
      </c>
      <c r="D54" s="117" t="s">
        <v>28</v>
      </c>
      <c r="E54" s="117" t="s">
        <v>29</v>
      </c>
      <c r="F54" s="117" t="s">
        <v>30</v>
      </c>
      <c r="G54" s="117" t="s">
        <v>31</v>
      </c>
    </row>
    <row r="55" spans="1:8" ht="15.75" customHeight="1">
      <c r="A55" s="119" t="s">
        <v>37</v>
      </c>
      <c r="B55" s="119">
        <v>5</v>
      </c>
      <c r="C55" s="119">
        <f>COUNTIF(Sistematización!O22:O130,5)</f>
        <v>9</v>
      </c>
      <c r="D55" s="119">
        <f>COUNTIF(Sistematización!P22:P130,5)</f>
        <v>11</v>
      </c>
      <c r="E55" s="119">
        <f>COUNTIF(Sistematización!Q22:Q130,5)</f>
        <v>11</v>
      </c>
      <c r="F55" s="119">
        <f>COUNTIF(Sistematización!R22:R130,5)</f>
        <v>11</v>
      </c>
      <c r="G55" s="119">
        <f>COUNTIF(Sistematización!S22:S130,5)</f>
        <v>10</v>
      </c>
      <c r="H55">
        <f t="shared" ref="H55:H59" si="24">SUM(C55:G55)</f>
        <v>52</v>
      </c>
    </row>
    <row r="56" spans="1:8" ht="15.75" customHeight="1">
      <c r="A56" s="123" t="s">
        <v>38</v>
      </c>
      <c r="B56" s="123">
        <v>4</v>
      </c>
      <c r="C56" s="119">
        <f>COUNTIF(Sistematización!O22:O130,4)</f>
        <v>17</v>
      </c>
      <c r="D56" s="119">
        <f>COUNTIF(Sistematización!P22:P130,4)</f>
        <v>16</v>
      </c>
      <c r="E56" s="119">
        <f>COUNTIF(Sistematización!Q22:Q130,4)</f>
        <v>16</v>
      </c>
      <c r="F56" s="119">
        <f>COUNTIF(Sistematización!R22:R130,4)</f>
        <v>16</v>
      </c>
      <c r="G56" s="119">
        <f>COUNTIF(Sistematización!S22:S130,4)</f>
        <v>13</v>
      </c>
      <c r="H56">
        <f t="shared" si="24"/>
        <v>78</v>
      </c>
    </row>
    <row r="57" spans="1:8" ht="15.75" customHeight="1">
      <c r="A57" s="123" t="s">
        <v>39</v>
      </c>
      <c r="B57" s="123">
        <v>3</v>
      </c>
      <c r="C57" s="119">
        <f>COUNTIF(Sistematización!O22:O130,3)</f>
        <v>1</v>
      </c>
      <c r="D57" s="119">
        <f>COUNTIF(Sistematización!P22:P130,3)</f>
        <v>1</v>
      </c>
      <c r="E57" s="119">
        <f>COUNTIF(Sistematización!Q22:Q130,3)</f>
        <v>1</v>
      </c>
      <c r="F57" s="119">
        <f>COUNTIF(Sistematización!R22:R130,3)</f>
        <v>1</v>
      </c>
      <c r="G57" s="119">
        <f>COUNTIF(Sistematización!S22:S130,3)</f>
        <v>0</v>
      </c>
      <c r="H57">
        <f t="shared" si="24"/>
        <v>4</v>
      </c>
    </row>
    <row r="58" spans="1:8" ht="15.75" customHeight="1">
      <c r="A58" s="123" t="s">
        <v>40</v>
      </c>
      <c r="B58" s="123">
        <v>2</v>
      </c>
      <c r="C58" s="119">
        <f>COUNTIF(Sistematización!O22:O130,2)</f>
        <v>0</v>
      </c>
      <c r="D58" s="119">
        <f>COUNTIF(Sistematización!P22:P130,2)</f>
        <v>0</v>
      </c>
      <c r="E58" s="119">
        <f>COUNTIF(Sistematización!Q22:Q130,2)</f>
        <v>0</v>
      </c>
      <c r="F58" s="119">
        <f>COUNTIF(Sistematización!R22:R130,2)</f>
        <v>0</v>
      </c>
      <c r="G58" s="119">
        <f>COUNTIF(Sistematización!S22:S130,2)</f>
        <v>0</v>
      </c>
      <c r="H58">
        <f t="shared" si="24"/>
        <v>0</v>
      </c>
    </row>
    <row r="59" spans="1:8" ht="15.75" customHeight="1">
      <c r="A59" s="123" t="s">
        <v>41</v>
      </c>
      <c r="B59" s="123">
        <v>1</v>
      </c>
      <c r="C59" s="119">
        <f>COUNTIF(Sistematización!O22:O130,1)</f>
        <v>0</v>
      </c>
      <c r="D59" s="119">
        <f>COUNTIF(Sistematización!P22:P130,1)</f>
        <v>0</v>
      </c>
      <c r="E59" s="119">
        <f>COUNTIF(Sistematización!Q22:Q130,1)</f>
        <v>0</v>
      </c>
      <c r="F59" s="119">
        <f>COUNTIF(Sistematización!R22:R130,1)</f>
        <v>0</v>
      </c>
      <c r="G59" s="119">
        <f>COUNTIF(Sistematización!S22:S130,1)</f>
        <v>0</v>
      </c>
      <c r="H59">
        <f t="shared" si="24"/>
        <v>0</v>
      </c>
    </row>
    <row r="60" spans="1:8" ht="15.75" customHeight="1">
      <c r="C60">
        <f t="shared" ref="C60:G60" si="25">SUM(C55:C59)</f>
        <v>27</v>
      </c>
      <c r="D60">
        <f t="shared" si="25"/>
        <v>28</v>
      </c>
      <c r="E60">
        <f t="shared" si="25"/>
        <v>28</v>
      </c>
      <c r="F60">
        <f t="shared" si="25"/>
        <v>28</v>
      </c>
      <c r="G60">
        <f t="shared" si="25"/>
        <v>23</v>
      </c>
    </row>
    <row r="61" spans="1:8" ht="15.75" customHeight="1">
      <c r="C61" s="112">
        <f t="shared" ref="C61:C64" si="26">C55/30*100</f>
        <v>30</v>
      </c>
      <c r="D61" s="112">
        <f t="shared" ref="D61:D64" si="27">D55/29*100</f>
        <v>37.931034482758619</v>
      </c>
      <c r="E61" s="112">
        <f t="shared" ref="E61:E64" si="28">E55/28*100</f>
        <v>39.285714285714285</v>
      </c>
      <c r="F61" s="112">
        <f t="shared" ref="F61:F64" si="29">F55/27*100</f>
        <v>40.74074074074074</v>
      </c>
      <c r="G61" s="112">
        <f t="shared" ref="G61:G64" si="30">G55/25*100</f>
        <v>40</v>
      </c>
      <c r="H61">
        <v>95</v>
      </c>
    </row>
    <row r="62" spans="1:8" ht="15.75" customHeight="1">
      <c r="C62" s="112">
        <f t="shared" si="26"/>
        <v>56.666666666666664</v>
      </c>
      <c r="D62" s="112">
        <f t="shared" si="27"/>
        <v>55.172413793103445</v>
      </c>
      <c r="E62" s="112">
        <f t="shared" si="28"/>
        <v>57.142857142857139</v>
      </c>
      <c r="F62" s="112">
        <f t="shared" si="29"/>
        <v>59.259259259259252</v>
      </c>
      <c r="G62" s="112">
        <f t="shared" si="30"/>
        <v>52</v>
      </c>
      <c r="H62">
        <f>H55*100/H61</f>
        <v>54.736842105263158</v>
      </c>
    </row>
    <row r="63" spans="1:8" ht="15.75" customHeight="1">
      <c r="C63" s="112">
        <f t="shared" si="26"/>
        <v>3.3333333333333335</v>
      </c>
      <c r="D63" s="112">
        <f t="shared" si="27"/>
        <v>3.4482758620689653</v>
      </c>
      <c r="E63" s="112">
        <f t="shared" si="28"/>
        <v>3.5714285714285712</v>
      </c>
      <c r="F63" s="112">
        <f t="shared" si="29"/>
        <v>3.7037037037037033</v>
      </c>
      <c r="G63" s="112">
        <f t="shared" si="30"/>
        <v>0</v>
      </c>
      <c r="H63">
        <f>H56*100/H61</f>
        <v>82.10526315789474</v>
      </c>
    </row>
    <row r="64" spans="1:8" ht="15.75" customHeight="1">
      <c r="C64" s="112">
        <f t="shared" si="26"/>
        <v>0</v>
      </c>
      <c r="D64" s="112">
        <f t="shared" si="27"/>
        <v>0</v>
      </c>
      <c r="E64" s="112">
        <f t="shared" si="28"/>
        <v>0</v>
      </c>
      <c r="F64" s="112">
        <f t="shared" si="29"/>
        <v>0</v>
      </c>
      <c r="G64" s="112">
        <f t="shared" si="30"/>
        <v>0</v>
      </c>
      <c r="H64">
        <f>H57*100/H61</f>
        <v>4.2105263157894735</v>
      </c>
    </row>
    <row r="65" spans="1:8" ht="15.75" customHeight="1">
      <c r="H65">
        <f>H58*100/H61</f>
        <v>0</v>
      </c>
    </row>
    <row r="66" spans="1:8" ht="42" customHeight="1">
      <c r="A66" s="180" t="s">
        <v>34</v>
      </c>
      <c r="B66" s="172" t="str">
        <f>Sistematización!T20</f>
        <v>TEMA 4</v>
      </c>
      <c r="C66" s="151"/>
      <c r="D66" s="151"/>
      <c r="E66" s="151"/>
      <c r="F66" s="151"/>
      <c r="G66" s="152"/>
    </row>
    <row r="67" spans="1:8" ht="72" customHeight="1">
      <c r="A67" s="170"/>
      <c r="B67" s="142" t="s">
        <v>36</v>
      </c>
      <c r="C67" s="142" t="s">
        <v>27</v>
      </c>
      <c r="D67" s="142" t="s">
        <v>28</v>
      </c>
      <c r="E67" s="142" t="s">
        <v>29</v>
      </c>
      <c r="F67" s="142" t="s">
        <v>30</v>
      </c>
      <c r="G67" s="142" t="s">
        <v>31</v>
      </c>
    </row>
    <row r="68" spans="1:8" ht="15.75" customHeight="1">
      <c r="A68" s="143" t="s">
        <v>37</v>
      </c>
      <c r="B68" s="143">
        <v>5</v>
      </c>
      <c r="C68" s="143">
        <f>COUNTIF(Sistematización!T22:T130,5)</f>
        <v>5</v>
      </c>
      <c r="D68" s="143">
        <f>COUNTIF(Sistematización!U22:U130,5)</f>
        <v>5</v>
      </c>
      <c r="E68" s="143">
        <f>COUNTIF(Sistematización!V22:V130,5)</f>
        <v>5</v>
      </c>
      <c r="F68" s="143">
        <f>COUNTIF(Sistematización!W22:W130,5)</f>
        <v>5</v>
      </c>
      <c r="G68" s="143">
        <f>COUNTIF(Sistematización!X22:X130,5)</f>
        <v>4</v>
      </c>
      <c r="H68">
        <f t="shared" ref="H68:H72" si="31">SUM(C68:G68)</f>
        <v>24</v>
      </c>
    </row>
    <row r="69" spans="1:8" ht="15.75" customHeight="1">
      <c r="A69" s="144" t="s">
        <v>38</v>
      </c>
      <c r="B69" s="144">
        <v>4</v>
      </c>
      <c r="C69" s="143">
        <f>COUNTIF(Sistematización!T22:T130,4)</f>
        <v>8</v>
      </c>
      <c r="D69" s="143">
        <f>COUNTIF(Sistematización!U22:U130,4)</f>
        <v>8</v>
      </c>
      <c r="E69" s="143">
        <f>COUNTIF(Sistematización!V22:V130,4)</f>
        <v>8</v>
      </c>
      <c r="F69" s="143">
        <f>COUNTIF(Sistematización!W22:W130,4)</f>
        <v>8</v>
      </c>
      <c r="G69" s="143">
        <f>COUNTIF(Sistematización!X22:X130,4)</f>
        <v>7</v>
      </c>
      <c r="H69">
        <f t="shared" si="31"/>
        <v>39</v>
      </c>
    </row>
    <row r="70" spans="1:8" ht="15.75" customHeight="1">
      <c r="A70" s="144" t="s">
        <v>39</v>
      </c>
      <c r="B70" s="144">
        <v>3</v>
      </c>
      <c r="C70" s="143">
        <f>COUNTIF(Sistematización!T22:T130,3)</f>
        <v>1</v>
      </c>
      <c r="D70" s="143">
        <f>COUNTIF(Sistematización!U22:U130,3)</f>
        <v>1</v>
      </c>
      <c r="E70" s="143">
        <f>COUNTIF(Sistematización!V22:V130,3)</f>
        <v>1</v>
      </c>
      <c r="F70" s="143">
        <f>COUNTIF(Sistematización!W22:W130,3)</f>
        <v>1</v>
      </c>
      <c r="G70" s="143">
        <f>COUNTIF(Sistematización!X22:X130,3)</f>
        <v>0</v>
      </c>
      <c r="H70">
        <f t="shared" si="31"/>
        <v>4</v>
      </c>
    </row>
    <row r="71" spans="1:8" ht="15.75" customHeight="1">
      <c r="A71" s="144" t="s">
        <v>40</v>
      </c>
      <c r="B71" s="144">
        <v>2</v>
      </c>
      <c r="C71" s="143">
        <f>COUNTIF(Sistematización!T22:T130,2)</f>
        <v>0</v>
      </c>
      <c r="D71" s="143">
        <f>COUNTIF(Sistematización!U22:U130,2)</f>
        <v>0</v>
      </c>
      <c r="E71" s="143">
        <f>COUNTIF(Sistematización!V22:V130,2)</f>
        <v>0</v>
      </c>
      <c r="F71" s="143">
        <f>COUNTIF(Sistematización!W22:W130,2)</f>
        <v>0</v>
      </c>
      <c r="G71" s="143">
        <f>COUNTIF(Sistematización!X22:X130,2)</f>
        <v>0</v>
      </c>
      <c r="H71">
        <f t="shared" si="31"/>
        <v>0</v>
      </c>
    </row>
    <row r="72" spans="1:8" ht="15.75" customHeight="1">
      <c r="A72" s="144" t="s">
        <v>41</v>
      </c>
      <c r="B72" s="144">
        <v>1</v>
      </c>
      <c r="C72" s="143">
        <f>COUNTIF(Sistematización!T22:T130,1)</f>
        <v>0</v>
      </c>
      <c r="D72" s="143">
        <f>COUNTIF(Sistematización!U22:U130,1)</f>
        <v>0</v>
      </c>
      <c r="E72" s="143">
        <f>COUNTIF(Sistematización!V22:V130,1)</f>
        <v>0</v>
      </c>
      <c r="F72" s="143">
        <f>COUNTIF(Sistematización!W22:W130,1)</f>
        <v>0</v>
      </c>
      <c r="G72" s="143">
        <f>COUNTIF(Sistematización!X22:X130,1)</f>
        <v>0</v>
      </c>
      <c r="H72">
        <f t="shared" si="31"/>
        <v>0</v>
      </c>
    </row>
    <row r="73" spans="1:8" ht="15.75" customHeight="1">
      <c r="C73">
        <f t="shared" ref="C73:G73" si="32">SUM(C68:C72)</f>
        <v>14</v>
      </c>
      <c r="D73">
        <f t="shared" si="32"/>
        <v>14</v>
      </c>
      <c r="E73">
        <f t="shared" si="32"/>
        <v>14</v>
      </c>
      <c r="F73">
        <f t="shared" si="32"/>
        <v>14</v>
      </c>
      <c r="G73">
        <f t="shared" si="32"/>
        <v>11</v>
      </c>
    </row>
    <row r="74" spans="1:8" ht="15.75" customHeight="1">
      <c r="C74" s="112">
        <f t="shared" ref="C74:C78" si="33">C68/31*100</f>
        <v>16.129032258064516</v>
      </c>
      <c r="D74" s="112">
        <f t="shared" ref="D74:E74" si="34">D68/30*100</f>
        <v>16.666666666666664</v>
      </c>
      <c r="E74" s="112">
        <f t="shared" si="34"/>
        <v>16.666666666666664</v>
      </c>
      <c r="F74" s="112">
        <f t="shared" ref="F74:F78" si="35">F68/28*100</f>
        <v>17.857142857142858</v>
      </c>
      <c r="G74" s="112">
        <f t="shared" ref="G74:G78" si="36">G68/26*100</f>
        <v>15.384615384615385</v>
      </c>
      <c r="H74">
        <v>80</v>
      </c>
    </row>
    <row r="75" spans="1:8" ht="15.75" customHeight="1">
      <c r="C75" s="112">
        <f t="shared" si="33"/>
        <v>25.806451612903224</v>
      </c>
      <c r="D75" s="112">
        <f t="shared" ref="D75:E75" si="37">D69/30*100</f>
        <v>26.666666666666668</v>
      </c>
      <c r="E75" s="112">
        <f t="shared" si="37"/>
        <v>26.666666666666668</v>
      </c>
      <c r="F75" s="112">
        <f t="shared" si="35"/>
        <v>28.571428571428569</v>
      </c>
      <c r="G75" s="112">
        <f t="shared" si="36"/>
        <v>26.923076923076923</v>
      </c>
      <c r="H75">
        <f>H68*100/H74</f>
        <v>30</v>
      </c>
    </row>
    <row r="76" spans="1:8" ht="15.75" customHeight="1">
      <c r="C76" s="112">
        <f t="shared" si="33"/>
        <v>3.225806451612903</v>
      </c>
      <c r="D76" s="112">
        <f t="shared" ref="D76:E76" si="38">D70/30*100</f>
        <v>3.3333333333333335</v>
      </c>
      <c r="E76" s="112">
        <f t="shared" si="38"/>
        <v>3.3333333333333335</v>
      </c>
      <c r="F76" s="112">
        <f t="shared" si="35"/>
        <v>3.5714285714285712</v>
      </c>
      <c r="G76" s="112">
        <f t="shared" si="36"/>
        <v>0</v>
      </c>
      <c r="H76">
        <f>H69*100/H74</f>
        <v>48.75</v>
      </c>
    </row>
    <row r="77" spans="1:8" ht="15.75" customHeight="1">
      <c r="C77" s="112">
        <f t="shared" si="33"/>
        <v>0</v>
      </c>
      <c r="D77" s="112">
        <f t="shared" ref="D77:E77" si="39">D71/30*100</f>
        <v>0</v>
      </c>
      <c r="E77" s="112">
        <f t="shared" si="39"/>
        <v>0</v>
      </c>
      <c r="F77" s="112">
        <f t="shared" si="35"/>
        <v>0</v>
      </c>
      <c r="G77" s="112">
        <f t="shared" si="36"/>
        <v>0</v>
      </c>
      <c r="H77">
        <f>H70*100/H74</f>
        <v>5</v>
      </c>
    </row>
    <row r="78" spans="1:8" ht="15.75" customHeight="1">
      <c r="C78" s="112">
        <f t="shared" si="33"/>
        <v>0</v>
      </c>
      <c r="D78" s="112">
        <f t="shared" ref="D78:E78" si="40">D72/30*100</f>
        <v>0</v>
      </c>
      <c r="E78" s="112">
        <f t="shared" si="40"/>
        <v>0</v>
      </c>
      <c r="F78" s="112">
        <f t="shared" si="35"/>
        <v>0</v>
      </c>
      <c r="G78" s="112">
        <f t="shared" si="36"/>
        <v>0</v>
      </c>
      <c r="H78">
        <f>H71*100/H74</f>
        <v>0</v>
      </c>
    </row>
    <row r="79" spans="1:8" ht="15.75" customHeight="1"/>
    <row r="80" spans="1:8" ht="15.75" customHeight="1"/>
    <row r="81" spans="1:8" ht="15.75" customHeight="1">
      <c r="A81" s="174" t="s">
        <v>34</v>
      </c>
      <c r="B81" s="173" t="str">
        <f>Sistematización!Y20</f>
        <v>TEMA 5</v>
      </c>
      <c r="C81" s="151"/>
      <c r="D81" s="151"/>
      <c r="E81" s="151"/>
      <c r="F81" s="151"/>
      <c r="G81" s="152"/>
    </row>
    <row r="82" spans="1:8" ht="72" customHeight="1">
      <c r="A82" s="170"/>
      <c r="B82" s="145" t="s">
        <v>36</v>
      </c>
      <c r="C82" s="145" t="s">
        <v>27</v>
      </c>
      <c r="D82" s="145" t="s">
        <v>28</v>
      </c>
      <c r="E82" s="145" t="s">
        <v>29</v>
      </c>
      <c r="F82" s="145" t="s">
        <v>30</v>
      </c>
      <c r="G82" s="145" t="s">
        <v>31</v>
      </c>
    </row>
    <row r="83" spans="1:8" ht="15.75" customHeight="1">
      <c r="A83" s="146" t="s">
        <v>37</v>
      </c>
      <c r="B83" s="146">
        <v>5</v>
      </c>
      <c r="C83" s="146">
        <f>COUNTIF(Sistematización!Y22:Y130,5)</f>
        <v>1</v>
      </c>
      <c r="D83" s="146">
        <f>COUNTIF(Sistematización!Z22:Z130,5)</f>
        <v>1</v>
      </c>
      <c r="E83" s="146">
        <f>COUNTIF(Sistematización!AA22:AA130,5)</f>
        <v>1</v>
      </c>
      <c r="F83" s="146">
        <f>COUNTIF(Sistematización!AB22:AB130,5)</f>
        <v>1</v>
      </c>
      <c r="G83" s="146">
        <f>COUNTIF(Sistematización!AC22:AC130,5)</f>
        <v>1</v>
      </c>
      <c r="H83">
        <f t="shared" ref="H83:H87" si="41">SUM(C83:G83)</f>
        <v>5</v>
      </c>
    </row>
    <row r="84" spans="1:8" ht="15.75" customHeight="1">
      <c r="A84" s="147" t="s">
        <v>38</v>
      </c>
      <c r="B84" s="147">
        <v>4</v>
      </c>
      <c r="C84" s="146">
        <f>COUNTIF(Sistematización!Y22:Y130,4)</f>
        <v>3</v>
      </c>
      <c r="D84" s="146">
        <f>COUNTIF(Sistematización!Z22:Z130,4)</f>
        <v>3</v>
      </c>
      <c r="E84" s="146">
        <f>COUNTIF(Sistematización!AA22:AA130,4)</f>
        <v>3</v>
      </c>
      <c r="F84" s="146">
        <f>COUNTIF(Sistematización!AB22:AB130,4)</f>
        <v>3</v>
      </c>
      <c r="G84" s="146">
        <f>COUNTIF(Sistematización!AC22:AC130,4)</f>
        <v>3</v>
      </c>
      <c r="H84">
        <f t="shared" si="41"/>
        <v>15</v>
      </c>
    </row>
    <row r="85" spans="1:8" ht="15.75" customHeight="1">
      <c r="A85" s="147" t="s">
        <v>39</v>
      </c>
      <c r="B85" s="147">
        <v>3</v>
      </c>
      <c r="C85" s="146">
        <f>COUNTIF(Sistematización!Y22:Y130,3)</f>
        <v>0</v>
      </c>
      <c r="D85" s="146">
        <f>COUNTIF(Sistematización!Z22:Z130,3)</f>
        <v>0</v>
      </c>
      <c r="E85" s="146">
        <f>COUNTIF(Sistematización!AA22:AA130,3)</f>
        <v>0</v>
      </c>
      <c r="F85" s="146">
        <f>COUNTIF(Sistematización!AB22:AB130,3)</f>
        <v>0</v>
      </c>
      <c r="G85" s="146">
        <f>COUNTIF(Sistematización!AC22:AC130,3)</f>
        <v>0</v>
      </c>
      <c r="H85">
        <f t="shared" si="41"/>
        <v>0</v>
      </c>
    </row>
    <row r="86" spans="1:8" ht="15.75" customHeight="1">
      <c r="A86" s="147" t="s">
        <v>40</v>
      </c>
      <c r="B86" s="147">
        <v>2</v>
      </c>
      <c r="C86" s="146">
        <f>COUNTIF(Sistematización!Y22:Y130,2)</f>
        <v>0</v>
      </c>
      <c r="D86" s="146">
        <f>COUNTIF(Sistematización!Z22:Z130,2)</f>
        <v>0</v>
      </c>
      <c r="E86" s="146">
        <f>COUNTIF(Sistematización!AA22:AA130,2)</f>
        <v>0</v>
      </c>
      <c r="F86" s="146">
        <f>COUNTIF(Sistematización!AB22:AB130,2)</f>
        <v>0</v>
      </c>
      <c r="G86" s="146">
        <f>COUNTIF(Sistematización!AC22:AC130,2)</f>
        <v>0</v>
      </c>
      <c r="H86">
        <f t="shared" si="41"/>
        <v>0</v>
      </c>
    </row>
    <row r="87" spans="1:8" ht="15.75" customHeight="1">
      <c r="A87" s="147" t="s">
        <v>41</v>
      </c>
      <c r="B87" s="147">
        <v>1</v>
      </c>
      <c r="C87" s="146">
        <f>COUNTIF(Sistematización!Y22:Y130,1)</f>
        <v>0</v>
      </c>
      <c r="D87" s="146">
        <f>COUNTIF(Sistematización!Z22:Z130,1)</f>
        <v>0</v>
      </c>
      <c r="E87" s="146">
        <f>COUNTIF(Sistematización!AA22:AA130,1)</f>
        <v>0</v>
      </c>
      <c r="F87" s="146">
        <f>COUNTIF(Sistematización!AB22:AB130,1)</f>
        <v>0</v>
      </c>
      <c r="G87" s="146">
        <f>COUNTIF(Sistematización!AC22:AC130,1)</f>
        <v>0</v>
      </c>
      <c r="H87">
        <f t="shared" si="41"/>
        <v>0</v>
      </c>
    </row>
    <row r="88" spans="1:8" ht="15.75" customHeight="1">
      <c r="C88">
        <f t="shared" ref="C88:G88" si="42">SUM(C83:C87)</f>
        <v>4</v>
      </c>
      <c r="D88">
        <f t="shared" si="42"/>
        <v>4</v>
      </c>
      <c r="E88">
        <f t="shared" si="42"/>
        <v>4</v>
      </c>
      <c r="F88">
        <f t="shared" si="42"/>
        <v>4</v>
      </c>
      <c r="G88">
        <f t="shared" si="42"/>
        <v>4</v>
      </c>
    </row>
    <row r="89" spans="1:8" ht="15.75" customHeight="1">
      <c r="C89" s="112">
        <f t="shared" ref="C89:C92" si="43">C83/30*100</f>
        <v>3.3333333333333335</v>
      </c>
      <c r="D89" s="112">
        <f t="shared" ref="D89:E89" si="44">D83/29*100</f>
        <v>3.4482758620689653</v>
      </c>
      <c r="E89" s="112">
        <f t="shared" si="44"/>
        <v>3.4482758620689653</v>
      </c>
      <c r="F89" s="112">
        <f t="shared" ref="F89:F92" si="45">F83/27*100</f>
        <v>3.7037037037037033</v>
      </c>
      <c r="G89" s="112">
        <f t="shared" ref="G89:G92" si="46">G83/25*100</f>
        <v>4</v>
      </c>
    </row>
    <row r="90" spans="1:8" ht="15.75" customHeight="1">
      <c r="C90" s="112">
        <f t="shared" si="43"/>
        <v>10</v>
      </c>
      <c r="D90" s="112">
        <f t="shared" ref="D90:E90" si="47">D84/29*100</f>
        <v>10.344827586206897</v>
      </c>
      <c r="E90" s="112">
        <f t="shared" si="47"/>
        <v>10.344827586206897</v>
      </c>
      <c r="F90" s="112">
        <f t="shared" si="45"/>
        <v>11.111111111111111</v>
      </c>
      <c r="G90" s="112">
        <f t="shared" si="46"/>
        <v>12</v>
      </c>
      <c r="H90">
        <v>40</v>
      </c>
    </row>
    <row r="91" spans="1:8" ht="15.75" customHeight="1">
      <c r="C91" s="112">
        <f t="shared" si="43"/>
        <v>0</v>
      </c>
      <c r="D91" s="112">
        <f t="shared" ref="D91:E91" si="48">D85/29*100</f>
        <v>0</v>
      </c>
      <c r="E91" s="112">
        <f t="shared" si="48"/>
        <v>0</v>
      </c>
      <c r="F91" s="112">
        <f t="shared" si="45"/>
        <v>0</v>
      </c>
      <c r="G91" s="112">
        <f t="shared" si="46"/>
        <v>0</v>
      </c>
    </row>
    <row r="92" spans="1:8" ht="15.75" customHeight="1">
      <c r="C92" s="112">
        <f t="shared" si="43"/>
        <v>0</v>
      </c>
      <c r="D92" s="112">
        <f t="shared" ref="D92:E92" si="49">D86/29*100</f>
        <v>0</v>
      </c>
      <c r="E92" s="112">
        <f t="shared" si="49"/>
        <v>0</v>
      </c>
      <c r="F92" s="112">
        <f t="shared" si="45"/>
        <v>0</v>
      </c>
      <c r="G92" s="112">
        <f t="shared" si="46"/>
        <v>0</v>
      </c>
      <c r="H92">
        <f>H83*100/H90</f>
        <v>12.5</v>
      </c>
    </row>
    <row r="93" spans="1:8" ht="15.75" customHeight="1">
      <c r="H93">
        <f>H84*100/H90</f>
        <v>37.5</v>
      </c>
    </row>
    <row r="94" spans="1:8" ht="15.75" customHeight="1">
      <c r="H94">
        <f>H85*100/H90</f>
        <v>0</v>
      </c>
    </row>
    <row r="95" spans="1:8" ht="15.75" customHeight="1"/>
    <row r="96" spans="1:8" ht="15.75" customHeight="1"/>
    <row r="97" spans="1:8" ht="15.75" customHeight="1"/>
    <row r="98" spans="1:8" ht="27.75" customHeight="1">
      <c r="A98" s="174" t="s">
        <v>34</v>
      </c>
      <c r="B98" s="173" t="e">
        <f>Sistematización!#REF!</f>
        <v>#REF!</v>
      </c>
      <c r="C98" s="151"/>
      <c r="D98" s="151"/>
      <c r="E98" s="151"/>
      <c r="F98" s="151"/>
      <c r="G98" s="152"/>
    </row>
    <row r="99" spans="1:8" ht="72" customHeight="1">
      <c r="A99" s="170"/>
      <c r="B99" s="145" t="s">
        <v>36</v>
      </c>
      <c r="C99" s="145" t="s">
        <v>27</v>
      </c>
      <c r="D99" s="145" t="s">
        <v>28</v>
      </c>
      <c r="E99" s="145" t="s">
        <v>29</v>
      </c>
      <c r="F99" s="145" t="s">
        <v>30</v>
      </c>
      <c r="G99" s="145" t="s">
        <v>31</v>
      </c>
    </row>
    <row r="100" spans="1:8" ht="15.75" customHeight="1">
      <c r="A100" s="146" t="s">
        <v>37</v>
      </c>
      <c r="B100" s="146">
        <v>5</v>
      </c>
      <c r="C100" s="146" t="e">
        <f>COUNTIF(Sistematización!#REF!,5)</f>
        <v>#REF!</v>
      </c>
      <c r="D100" s="146" t="e">
        <f>COUNTIF(Sistematización!#REF!,5)</f>
        <v>#REF!</v>
      </c>
      <c r="E100" s="146" t="e">
        <f>COUNTIF(Sistematización!#REF!,5)</f>
        <v>#REF!</v>
      </c>
      <c r="F100" s="146" t="e">
        <f>COUNTIF(Sistematización!#REF!,5)</f>
        <v>#REF!</v>
      </c>
      <c r="G100" s="146" t="e">
        <f>COUNTIF(Sistematización!#REF!,5)</f>
        <v>#REF!</v>
      </c>
      <c r="H100" t="e">
        <f t="shared" ref="H100:H104" si="50">SUM(C100:G100)</f>
        <v>#REF!</v>
      </c>
    </row>
    <row r="101" spans="1:8" ht="15.75" customHeight="1">
      <c r="A101" s="147" t="s">
        <v>38</v>
      </c>
      <c r="B101" s="147">
        <v>4</v>
      </c>
      <c r="C101" s="146" t="e">
        <f>COUNTIF(Sistematización!#REF!,4)</f>
        <v>#REF!</v>
      </c>
      <c r="D101" s="146" t="e">
        <f>COUNTIF(Sistematización!#REF!,4)</f>
        <v>#REF!</v>
      </c>
      <c r="E101" s="146" t="e">
        <f>COUNTIF(Sistematización!#REF!,4)</f>
        <v>#REF!</v>
      </c>
      <c r="F101" s="146" t="e">
        <f>COUNTIF(Sistematización!#REF!,4)</f>
        <v>#REF!</v>
      </c>
      <c r="G101" s="146" t="e">
        <f>COUNTIF(Sistematización!#REF!,4)</f>
        <v>#REF!</v>
      </c>
      <c r="H101" t="e">
        <f t="shared" si="50"/>
        <v>#REF!</v>
      </c>
    </row>
    <row r="102" spans="1:8" ht="15.75" customHeight="1">
      <c r="A102" s="147" t="s">
        <v>39</v>
      </c>
      <c r="B102" s="147">
        <v>3</v>
      </c>
      <c r="C102" s="146" t="e">
        <f>COUNTIF(Sistematización!#REF!,3)</f>
        <v>#REF!</v>
      </c>
      <c r="D102" s="146" t="e">
        <f>COUNTIF(Sistematización!#REF!,3)</f>
        <v>#REF!</v>
      </c>
      <c r="E102" s="146" t="e">
        <f>COUNTIF(Sistematización!#REF!,3)</f>
        <v>#REF!</v>
      </c>
      <c r="F102" s="146" t="e">
        <f>COUNTIF(Sistematización!#REF!,3)</f>
        <v>#REF!</v>
      </c>
      <c r="G102" s="146" t="e">
        <f>COUNTIF(Sistematización!#REF!,3)</f>
        <v>#REF!</v>
      </c>
      <c r="H102" t="e">
        <f t="shared" si="50"/>
        <v>#REF!</v>
      </c>
    </row>
    <row r="103" spans="1:8" ht="15.75" customHeight="1">
      <c r="A103" s="147" t="s">
        <v>40</v>
      </c>
      <c r="B103" s="147">
        <v>2</v>
      </c>
      <c r="C103" s="146" t="e">
        <f>COUNTIF(Sistematización!#REF!,2)</f>
        <v>#REF!</v>
      </c>
      <c r="D103" s="146" t="e">
        <f>COUNTIF(Sistematización!#REF!,2)</f>
        <v>#REF!</v>
      </c>
      <c r="E103" s="146" t="e">
        <f>COUNTIF(Sistematización!#REF!,2)</f>
        <v>#REF!</v>
      </c>
      <c r="F103" s="146" t="e">
        <f>COUNTIF(Sistematización!#REF!,2)</f>
        <v>#REF!</v>
      </c>
      <c r="G103" s="146" t="e">
        <f>COUNTIF(Sistematización!#REF!,2)</f>
        <v>#REF!</v>
      </c>
      <c r="H103" t="e">
        <f t="shared" si="50"/>
        <v>#REF!</v>
      </c>
    </row>
    <row r="104" spans="1:8" ht="15.75" customHeight="1">
      <c r="A104" s="147" t="s">
        <v>41</v>
      </c>
      <c r="B104" s="147">
        <v>1</v>
      </c>
      <c r="C104" s="146" t="e">
        <f>COUNTIF(Sistematización!#REF!,1)</f>
        <v>#REF!</v>
      </c>
      <c r="D104" s="146" t="e">
        <f>COUNTIF(Sistematización!#REF!,1)</f>
        <v>#REF!</v>
      </c>
      <c r="E104" s="146" t="e">
        <f>COUNTIF(Sistematización!#REF!,1)</f>
        <v>#REF!</v>
      </c>
      <c r="F104" s="146" t="e">
        <f>COUNTIF(Sistematización!#REF!,1)</f>
        <v>#REF!</v>
      </c>
      <c r="G104" s="146" t="e">
        <f>COUNTIF(Sistematización!#REF!,1)</f>
        <v>#REF!</v>
      </c>
      <c r="H104" t="e">
        <f t="shared" si="50"/>
        <v>#REF!</v>
      </c>
    </row>
    <row r="105" spans="1:8" ht="15.75" customHeight="1">
      <c r="C105" t="e">
        <f t="shared" ref="C105:G105" si="51">SUM(C100:C104)</f>
        <v>#REF!</v>
      </c>
      <c r="D105" t="e">
        <f t="shared" si="51"/>
        <v>#REF!</v>
      </c>
      <c r="E105" t="e">
        <f t="shared" si="51"/>
        <v>#REF!</v>
      </c>
      <c r="F105" t="e">
        <f t="shared" si="51"/>
        <v>#REF!</v>
      </c>
      <c r="G105" t="e">
        <f t="shared" si="51"/>
        <v>#REF!</v>
      </c>
    </row>
    <row r="106" spans="1:8" ht="15.75" customHeight="1">
      <c r="C106" s="112" t="e">
        <f t="shared" ref="C106:E106" si="52">C100/24*100</f>
        <v>#REF!</v>
      </c>
      <c r="D106" s="112" t="e">
        <f t="shared" si="52"/>
        <v>#REF!</v>
      </c>
      <c r="E106" s="112" t="e">
        <f t="shared" si="52"/>
        <v>#REF!</v>
      </c>
      <c r="F106" s="112" t="e">
        <f t="shared" ref="F106:F108" si="53">F100/23*100</f>
        <v>#REF!</v>
      </c>
      <c r="G106" s="112" t="e">
        <f t="shared" ref="G106:G108" si="54">G100/20*100</f>
        <v>#REF!</v>
      </c>
    </row>
    <row r="107" spans="1:8" ht="15.75" customHeight="1">
      <c r="C107" s="112" t="e">
        <f t="shared" ref="C107:E107" si="55">C101/24*100</f>
        <v>#REF!</v>
      </c>
      <c r="D107" s="112" t="e">
        <f t="shared" si="55"/>
        <v>#REF!</v>
      </c>
      <c r="E107" s="112" t="e">
        <f t="shared" si="55"/>
        <v>#REF!</v>
      </c>
      <c r="F107" s="112" t="e">
        <f t="shared" si="53"/>
        <v>#REF!</v>
      </c>
      <c r="G107" s="112" t="e">
        <f t="shared" si="54"/>
        <v>#REF!</v>
      </c>
    </row>
    <row r="108" spans="1:8" ht="15.75" customHeight="1">
      <c r="C108" s="112" t="e">
        <f t="shared" ref="C108:E108" si="56">C102/24*100</f>
        <v>#REF!</v>
      </c>
      <c r="D108" s="112" t="e">
        <f t="shared" si="56"/>
        <v>#REF!</v>
      </c>
      <c r="E108" s="112" t="e">
        <f t="shared" si="56"/>
        <v>#REF!</v>
      </c>
      <c r="F108" s="112" t="e">
        <f t="shared" si="53"/>
        <v>#REF!</v>
      </c>
      <c r="G108" s="112" t="e">
        <f t="shared" si="54"/>
        <v>#REF!</v>
      </c>
    </row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0:E10"/>
    <mergeCell ref="A10:A11"/>
    <mergeCell ref="B53:G53"/>
    <mergeCell ref="B66:G66"/>
    <mergeCell ref="B98:G98"/>
    <mergeCell ref="B81:G81"/>
    <mergeCell ref="A98:A99"/>
    <mergeCell ref="A53:A54"/>
    <mergeCell ref="B25:G25"/>
    <mergeCell ref="A25:A26"/>
    <mergeCell ref="B39:G39"/>
    <mergeCell ref="A39:A40"/>
    <mergeCell ref="A66:A67"/>
    <mergeCell ref="A81:A82"/>
    <mergeCell ref="A2:O2"/>
    <mergeCell ref="A1:O1"/>
    <mergeCell ref="A3:O3"/>
    <mergeCell ref="A4:O4"/>
    <mergeCell ref="A5:O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Sistematización</vt:lpstr>
      <vt:lpstr>Gráficas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nayibe Jimenez</dc:creator>
  <cp:lastModifiedBy>nayibe Jimenez</cp:lastModifiedBy>
  <dcterms:created xsi:type="dcterms:W3CDTF">2019-10-04T23:32:19Z</dcterms:created>
  <dcterms:modified xsi:type="dcterms:W3CDTF">2019-10-04T23:32:19Z</dcterms:modified>
</cp:coreProperties>
</file>